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_exporty\"/>
    </mc:Choice>
  </mc:AlternateContent>
  <bookViews>
    <workbookView xWindow="0" yWindow="0" windowWidth="0" windowHeight="0"/>
  </bookViews>
  <sheets>
    <sheet name="Rekapitulace stavby" sheetId="1" r:id="rId1"/>
    <sheet name="1148_UB_06_Valy_2 - Uhers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'1148_UB_06_Valy_2 - Uhers...'!$C$126:$K$411</definedName>
    <definedName name="_xlnm.Print_Area" localSheetId="1">'1148_UB_06_Valy_2 - Uhers...'!$C$4:$J$37,'1148_UB_06_Valy_2 - Uhers...'!$C$50:$J$76,'1148_UB_06_Valy_2 - Uhers...'!$C$82:$J$110,'1148_UB_06_Valy_2 - Uhers...'!$C$116:$K$411</definedName>
    <definedName name="_xlnm.Print_Titles" localSheetId="1">'1148_UB_06_Valy_2 - Uhers...'!$126:$126</definedName>
    <definedName name="_xlnm.Print_Area" localSheetId="2">'Seznam figur'!$C$4:$G$148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95"/>
  <c i="2" r="J33"/>
  <c i="1" r="AX95"/>
  <c i="2" r="BI409"/>
  <c r="BH409"/>
  <c r="BG409"/>
  <c r="BF409"/>
  <c r="T409"/>
  <c r="T408"/>
  <c r="R409"/>
  <c r="R408"/>
  <c r="P409"/>
  <c r="P408"/>
  <c r="BI406"/>
  <c r="BH406"/>
  <c r="BG406"/>
  <c r="BF406"/>
  <c r="T406"/>
  <c r="T405"/>
  <c r="R406"/>
  <c r="R405"/>
  <c r="P406"/>
  <c r="P405"/>
  <c r="BI402"/>
  <c r="BH402"/>
  <c r="BG402"/>
  <c r="BF402"/>
  <c r="T402"/>
  <c r="R402"/>
  <c r="P402"/>
  <c r="BI399"/>
  <c r="BH399"/>
  <c r="BG399"/>
  <c r="BF399"/>
  <c r="T399"/>
  <c r="R399"/>
  <c r="P399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8"/>
  <c r="BH368"/>
  <c r="BG368"/>
  <c r="BF368"/>
  <c r="T368"/>
  <c r="R368"/>
  <c r="P368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4"/>
  <c r="BH354"/>
  <c r="BG354"/>
  <c r="BF354"/>
  <c r="T354"/>
  <c r="T353"/>
  <c r="R354"/>
  <c r="R353"/>
  <c r="P354"/>
  <c r="P353"/>
  <c r="BI349"/>
  <c r="BH349"/>
  <c r="BG349"/>
  <c r="BF349"/>
  <c r="T349"/>
  <c r="T339"/>
  <c r="R349"/>
  <c r="R339"/>
  <c r="P349"/>
  <c r="P339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6"/>
  <c r="BH246"/>
  <c r="BG246"/>
  <c r="BF246"/>
  <c r="T246"/>
  <c r="R246"/>
  <c r="P246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7"/>
  <c r="BH167"/>
  <c r="BG167"/>
  <c r="BF167"/>
  <c r="T167"/>
  <c r="R167"/>
  <c r="P167"/>
  <c r="BI163"/>
  <c r="BH163"/>
  <c r="BG163"/>
  <c r="BF163"/>
  <c r="T163"/>
  <c r="R163"/>
  <c r="P163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J124"/>
  <c r="J123"/>
  <c r="F123"/>
  <c r="F121"/>
  <c r="E119"/>
  <c r="J90"/>
  <c r="J89"/>
  <c r="F89"/>
  <c r="F87"/>
  <c r="E85"/>
  <c r="J16"/>
  <c r="E16"/>
  <c r="F124"/>
  <c r="J15"/>
  <c r="J10"/>
  <c r="J121"/>
  <c i="1" r="L90"/>
  <c r="AM90"/>
  <c r="AM89"/>
  <c r="L89"/>
  <c r="AM87"/>
  <c r="L87"/>
  <c r="L85"/>
  <c r="L84"/>
  <c i="2" r="J406"/>
  <c r="BK399"/>
  <c r="J394"/>
  <c r="J388"/>
  <c r="BK378"/>
  <c r="J368"/>
  <c r="BK359"/>
  <c r="J349"/>
  <c r="BK336"/>
  <c r="J327"/>
  <c r="BK316"/>
  <c r="J305"/>
  <c r="BK294"/>
  <c r="J280"/>
  <c r="J268"/>
  <c r="J257"/>
  <c r="BK251"/>
  <c r="BK236"/>
  <c r="J229"/>
  <c r="J218"/>
  <c r="BK197"/>
  <c r="BK185"/>
  <c r="J167"/>
  <c r="BK150"/>
  <c r="J142"/>
  <c r="BK402"/>
  <c r="J397"/>
  <c r="J391"/>
  <c r="J384"/>
  <c r="J375"/>
  <c r="J366"/>
  <c r="BK354"/>
  <c r="BK343"/>
  <c r="J332"/>
  <c r="BK321"/>
  <c r="J313"/>
  <c r="BK301"/>
  <c r="BK290"/>
  <c r="BK276"/>
  <c r="BK261"/>
  <c r="BK246"/>
  <c r="J232"/>
  <c r="J221"/>
  <c r="BK211"/>
  <c r="J193"/>
  <c r="J177"/>
  <c r="J153"/>
  <c r="BK138"/>
  <c r="F32"/>
  <c r="J272"/>
  <c r="J246"/>
  <c r="J236"/>
  <c r="BK225"/>
  <c r="BK214"/>
  <c r="J203"/>
  <c r="J181"/>
  <c r="J163"/>
  <c r="J146"/>
  <c r="BK134"/>
  <c r="J32"/>
  <c r="J409"/>
  <c r="BK397"/>
  <c r="BK391"/>
  <c r="J381"/>
  <c r="BK372"/>
  <c r="BK366"/>
  <c r="J359"/>
  <c r="J343"/>
  <c r="J336"/>
  <c r="J324"/>
  <c r="BK313"/>
  <c r="J309"/>
  <c r="BK297"/>
  <c r="BK286"/>
  <c r="J276"/>
  <c r="BK265"/>
  <c r="BK257"/>
  <c r="J254"/>
  <c r="J239"/>
  <c r="BK221"/>
  <c r="J214"/>
  <c r="J197"/>
  <c r="J185"/>
  <c r="BK167"/>
  <c r="BK153"/>
  <c r="J134"/>
  <c r="F34"/>
  <c r="BK409"/>
  <c r="J399"/>
  <c r="BK388"/>
  <c r="BK381"/>
  <c r="BK375"/>
  <c r="BK368"/>
  <c r="BK362"/>
  <c r="BK349"/>
  <c r="J340"/>
  <c r="BK327"/>
  <c r="J321"/>
  <c r="BK309"/>
  <c r="J301"/>
  <c r="J294"/>
  <c r="J286"/>
  <c r="BK272"/>
  <c r="J265"/>
  <c r="BK254"/>
  <c r="BK239"/>
  <c r="BK229"/>
  <c r="BK218"/>
  <c r="BK203"/>
  <c r="BK189"/>
  <c r="BK173"/>
  <c r="J157"/>
  <c r="BK142"/>
  <c i="1" r="AS94"/>
  <c i="2" r="BK406"/>
  <c r="J402"/>
  <c r="BK394"/>
  <c r="BK384"/>
  <c r="J378"/>
  <c r="J372"/>
  <c r="J362"/>
  <c r="J354"/>
  <c r="BK340"/>
  <c r="BK332"/>
  <c r="BK324"/>
  <c r="J316"/>
  <c r="BK305"/>
  <c r="J297"/>
  <c r="J290"/>
  <c r="BK280"/>
  <c r="BK268"/>
  <c r="J261"/>
  <c r="J251"/>
  <c r="BK232"/>
  <c r="J225"/>
  <c r="J211"/>
  <c r="BK193"/>
  <c r="BK177"/>
  <c r="BK157"/>
  <c r="BK146"/>
  <c r="BK130"/>
  <c r="F35"/>
  <c r="BK207"/>
  <c r="J189"/>
  <c r="BK181"/>
  <c r="BK163"/>
  <c r="J150"/>
  <c r="J130"/>
  <c r="J207"/>
  <c r="J173"/>
  <c r="J138"/>
  <c r="F33"/>
  <c l="1" r="R129"/>
  <c r="BK250"/>
  <c r="J250"/>
  <c r="J97"/>
  <c r="R250"/>
  <c r="R260"/>
  <c r="P320"/>
  <c r="BK331"/>
  <c r="J331"/>
  <c r="J100"/>
  <c r="R331"/>
  <c r="P358"/>
  <c r="P357"/>
  <c r="P387"/>
  <c r="BK129"/>
  <c r="J129"/>
  <c r="J96"/>
  <c r="BK371"/>
  <c r="J371"/>
  <c r="J106"/>
  <c r="T371"/>
  <c r="T365"/>
  <c r="T129"/>
  <c r="T128"/>
  <c r="P250"/>
  <c r="T250"/>
  <c r="T260"/>
  <c r="R320"/>
  <c r="P331"/>
  <c r="T331"/>
  <c r="BK358"/>
  <c r="BK357"/>
  <c r="J357"/>
  <c r="J103"/>
  <c r="T358"/>
  <c r="T357"/>
  <c r="BK387"/>
  <c r="J387"/>
  <c r="J107"/>
  <c r="T387"/>
  <c r="P129"/>
  <c r="P128"/>
  <c r="BK260"/>
  <c r="J260"/>
  <c r="J98"/>
  <c r="P260"/>
  <c r="BK320"/>
  <c r="J320"/>
  <c r="J99"/>
  <c r="T320"/>
  <c r="R358"/>
  <c r="R357"/>
  <c r="P371"/>
  <c r="P365"/>
  <c r="R371"/>
  <c r="R365"/>
  <c r="R387"/>
  <c r="BK353"/>
  <c r="J353"/>
  <c r="J102"/>
  <c r="BK405"/>
  <c r="J405"/>
  <c r="J108"/>
  <c r="BK365"/>
  <c r="J365"/>
  <c r="J105"/>
  <c r="BK408"/>
  <c r="J408"/>
  <c r="J109"/>
  <c r="BK339"/>
  <c r="J339"/>
  <c r="J101"/>
  <c i="1" r="AW95"/>
  <c r="BB95"/>
  <c r="BC95"/>
  <c i="2" r="J87"/>
  <c r="F90"/>
  <c r="BE130"/>
  <c r="BE134"/>
  <c r="BE138"/>
  <c r="BE142"/>
  <c r="BE146"/>
  <c r="BE150"/>
  <c r="BE153"/>
  <c r="BE157"/>
  <c r="BE163"/>
  <c r="BE167"/>
  <c r="BE173"/>
  <c r="BE177"/>
  <c r="BE181"/>
  <c r="BE185"/>
  <c r="BE189"/>
  <c r="BE193"/>
  <c r="BE197"/>
  <c r="BE203"/>
  <c r="BE207"/>
  <c r="BE211"/>
  <c r="BE214"/>
  <c r="BE218"/>
  <c r="BE221"/>
  <c r="BE225"/>
  <c r="BE229"/>
  <c r="BE232"/>
  <c r="BE236"/>
  <c r="BE239"/>
  <c r="BE246"/>
  <c r="BE251"/>
  <c r="BE254"/>
  <c r="BE257"/>
  <c r="BE261"/>
  <c r="BE265"/>
  <c r="BE268"/>
  <c r="BE272"/>
  <c r="BE276"/>
  <c r="BE280"/>
  <c r="BE286"/>
  <c r="BE290"/>
  <c r="BE294"/>
  <c r="BE297"/>
  <c r="BE301"/>
  <c r="BE305"/>
  <c r="BE309"/>
  <c r="BE313"/>
  <c r="BE316"/>
  <c r="BE321"/>
  <c r="BE324"/>
  <c r="BE327"/>
  <c r="BE332"/>
  <c r="BE336"/>
  <c r="BE340"/>
  <c r="BE343"/>
  <c r="BE349"/>
  <c r="BE354"/>
  <c r="BE359"/>
  <c r="BE362"/>
  <c r="BE366"/>
  <c r="BE368"/>
  <c r="BE372"/>
  <c r="BE375"/>
  <c r="BE378"/>
  <c r="BE381"/>
  <c r="BE384"/>
  <c r="BE388"/>
  <c r="BE391"/>
  <c r="BE394"/>
  <c r="BE397"/>
  <c r="BE399"/>
  <c r="BE402"/>
  <c r="BE406"/>
  <c r="BE409"/>
  <c i="1" r="BA95"/>
  <c r="BD95"/>
  <c r="BA94"/>
  <c r="W30"/>
  <c r="BC94"/>
  <c r="W32"/>
  <c r="BB94"/>
  <c r="W31"/>
  <c r="BD94"/>
  <c r="W33"/>
  <c i="2" l="1" r="P127"/>
  <c i="1" r="AU95"/>
  <c i="2" r="T127"/>
  <c r="R128"/>
  <c r="R127"/>
  <c r="J358"/>
  <c r="J104"/>
  <c r="BK128"/>
  <c r="BK127"/>
  <c r="J127"/>
  <c i="1" r="AU94"/>
  <c r="AW94"/>
  <c r="AK30"/>
  <c r="AX94"/>
  <c r="AY94"/>
  <c i="2" r="J31"/>
  <c i="1" r="AV95"/>
  <c r="AT95"/>
  <c i="2" r="J28"/>
  <c i="1" r="AG95"/>
  <c r="AG94"/>
  <c r="AK26"/>
  <c i="2" r="F31"/>
  <c i="1" r="AZ95"/>
  <c r="AZ94"/>
  <c r="W29"/>
  <c i="2" l="1" r="J128"/>
  <c r="J95"/>
  <c r="J94"/>
  <c r="J37"/>
  <c i="1"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<sst xmlns="http://schemas.openxmlformats.org/spreadsheetml/2006/main">
  <si>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</si>
  <si>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</si>
  <si>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</si>
  <si>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</si>
  <si>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</si>
  <si>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{c7c33408-6046-454a-be8f-ddc3fc880c5d}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</si>
  <si>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</si>
  <si>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</si>
  <si>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</si>
  <si>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</si>
  <si>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</si>
  <si>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</si>
  <si>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</si>
  <si>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</si>
  <si>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1148_UB_06_Valy_2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</si>
  <si>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</si>
  <si>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</si>
  <si>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Uherský Brod, opravy chodníků 2020. Ulice Pod Valy II - východ</t>
  </si>
  <si>
    <t>KSO:</t>
  </si>
  <si>
    <t>CC-CZ:</t>
  </si>
  <si>
    <t>21121</t>
  </si>
  <si>
    <t>Místo:</t>
  </si>
  <si>
    <t>Uherský Brod. U vody</t>
  </si>
  <si>
    <t>Datum:</t>
  </si>
  <si>
    <t>6. 2. 2024</t>
  </si>
  <si>
    <t>Zadavatel:</t>
  </si>
  <si>
    <t>IČ:</t>
  </si>
  <si>
    <t>TSUB Uherský Brod</t>
  </si>
  <si>
    <t>DIČ:</t>
  </si>
  <si>
    <t>Uchazeč:</t>
  </si>
  <si>
    <t>Vyplň údaj</t>
  </si>
  <si>
    <t>Projektant:</t>
  </si>
  <si>
    <t>Ing. Kunčík</t>
  </si>
  <si>
    <t>True</t>
  </si>
  <si>
    <t>Zpracovatel:</t>
  </si>
  <si>
    <t>15255174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</si>
  <si>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</si>
  <si>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Položky soupisu prací, které nemají ve sloupci „Cenová soustava“ uveden žádný údaj, nepochází z Cenové soustavy ÚRS (takové položky soupisu prací mají Cenovou soustavu „VLASTNÍ“ – není v tabulce uvedený žádný údaj). Ocenění "vlastní" položky je na základě odborných znalostí a zkušeností projektanta při realizaci obdobných zakázek za období 10-ti let,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</si>
  <si>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</si>
  <si>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</si>
  <si>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</si>
  <si>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</si>
  <si>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</si>
  <si>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</si>
  <si>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</si>
  <si>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</si>
  <si>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</si>
  <si>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</si>
  <si>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</si>
  <si>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</si>
  <si>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</si>
  <si>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</si>
  <si>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</si>
  <si>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</si>
  <si>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</si>
  <si>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</si>
  <si>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</si>
  <si>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</si>
  <si>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</si>
  <si>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</si>
  <si>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</si>
  <si>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</si>
  <si>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</si>
  <si>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</si>
  <si>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</si>
  <si>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</si>
  <si>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</si>
  <si>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</si>
  <si>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</si>
  <si>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</si>
  <si>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</si>
  <si>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</si>
  <si>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</si>
  <si>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</si>
  <si>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</si>
  <si>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</si>
  <si>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</si>
  <si>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</si>
  <si>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</si>
  <si>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</si>
  <si>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</si>
  <si>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</si>
  <si>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</si>
  <si>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</si>
  <si>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</si>
  <si>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odst_30_30</t>
  </si>
  <si>
    <t>271,18</t>
  </si>
  <si>
    <t>2</t>
  </si>
  <si>
    <t>odst_mozaik</t>
  </si>
  <si>
    <t>55,12</t>
  </si>
  <si>
    <t>KRYCÍ LIST SOUPISU PRACÍ</t>
  </si>
  <si>
    <t>new_záh_obr</t>
  </si>
  <si>
    <t>148,8</t>
  </si>
  <si>
    <t>rýha_kabel</t>
  </si>
  <si>
    <t>80,8</t>
  </si>
  <si>
    <t>obet_kabel</t>
  </si>
  <si>
    <t>9,09</t>
  </si>
  <si>
    <t>obsyp_kabel</t>
  </si>
  <si>
    <t>10,1</t>
  </si>
  <si>
    <t>zásyp_rýh_kabel</t>
  </si>
  <si>
    <t>61,61</t>
  </si>
  <si>
    <t>odkop_chodník</t>
  </si>
  <si>
    <t>70,41</t>
  </si>
  <si>
    <t>rýhy_suma</t>
  </si>
  <si>
    <t>118</t>
  </si>
  <si>
    <t>rýhy_obrub</t>
  </si>
  <si>
    <t>37,2</t>
  </si>
  <si>
    <t>humus</t>
  </si>
  <si>
    <t>140,7</t>
  </si>
  <si>
    <t>ornice</t>
  </si>
  <si>
    <t>14,07</t>
  </si>
  <si>
    <t>násyp</t>
  </si>
  <si>
    <t>20,79</t>
  </si>
  <si>
    <t>zemina_odvoz</t>
  </si>
  <si>
    <t>167,62</t>
  </si>
  <si>
    <t>zdl_80_slepec</t>
  </si>
  <si>
    <t>4</t>
  </si>
  <si>
    <t>zdl_80_šedočer</t>
  </si>
  <si>
    <t>329,6</t>
  </si>
  <si>
    <t>pláň</t>
  </si>
  <si>
    <t>408</t>
  </si>
  <si>
    <t>folie</t>
  </si>
  <si>
    <t>67,41</t>
  </si>
  <si>
    <t>zd_60_slepec</t>
  </si>
  <si>
    <t>6,8</t>
  </si>
  <si>
    <t>zd_60_šedočer</t>
  </si>
  <si>
    <t>27,7</t>
  </si>
  <si>
    <t>zd_60_suma</t>
  </si>
  <si>
    <t>34,5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</si>
  <si>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</si>
  <si>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</si>
  <si>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</si>
  <si>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</si>
  <si>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</si>
  <si>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</si>
  <si>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</si>
  <si>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</si>
  <si>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</si>
  <si>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</si>
  <si>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</si>
  <si>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</si>
  <si>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</si>
  <si>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</si>
  <si>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</si>
  <si>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</si>
  <si>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</si>
  <si>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</si>
  <si>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</si>
  <si>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</si>
  <si>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</si>
  <si>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</si>
  <si>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</si>
  <si>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</si>
  <si>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</si>
  <si>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</si>
  <si>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</si>
  <si>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</si>
  <si>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</si>
  <si>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</si>
  <si>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</si>
  <si>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</si>
  <si>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</si>
  <si>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</si>
  <si>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</si>
  <si>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</si>
  <si>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</si>
  <si>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</si>
  <si>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</si>
  <si>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</si>
  <si>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</si>
  <si>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2024 01</t>
  </si>
  <si>
    <t>-1372856129</t>
  </si>
  <si>
    <t>PP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</si>
  <si>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</si>
  <si>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Online PSC</t>
  </si>
  <si>
    <t>https://podminky.urs.cz/item/CS_URS_2024_01/113106123</t>
  </si>
  <si>
    <t>VV</t>
  </si>
  <si>
    <t>34,4</t>
  </si>
  <si>
    <t>113106131</t>
  </si>
  <si>
    <t>Rozebrání dlažeb z mozaiky komunikací pro pěší strojně pl do 50 m2</t>
  </si>
  <si>
    <t>1339294956</t>
  </si>
  <si>
    <t>Rozebrání dlažeb komunikací pro pěší s přemístěním hmot na skládku na vzdálenost do 3 m nebo s naložením na dopravní prostředek s ložem z kameniva nebo živice a s jakoukoliv výplní spár strojně plochy jednotlivě do 50 m2 z mozaiky</t>
  </si>
  <si>
    <t>https://podminky.urs.cz/item/CS_URS_2024_01/113106131</t>
  </si>
  <si>
    <t>227,8*0,2+47,8*0,2</t>
  </si>
  <si>
    <t>3</t>
  </si>
  <si>
    <t>113106132</t>
  </si>
  <si>
    <t>Rozebrání dlažeb z betonových nebo kamenných dlaždic komunikací pro pěší strojně pl do 50 m2</t>
  </si>
  <si>
    <t>279797812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</si>
  <si>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</si>
  <si>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https://podminky.urs.cz/item/CS_URS_2024_01/113106132</t>
  </si>
  <si>
    <t>227,8*0,8+47,8*0,8+22,3+28,4</t>
  </si>
  <si>
    <t>113107313</t>
  </si>
  <si>
    <t>Odstranění podkladu z kameniva těženého tl přes 200 do 300 mm strojně pl do 50 m2</t>
  </si>
  <si>
    <t>1420866374</t>
  </si>
  <si>
    <t>Odstranění podkladů nebo krytů strojně plochy jednotlivě do 50 m2 s přemístěním hmot na skládku na vzdálenost do 3 m nebo s naložením na dopravní prostředek z kameniva těženého, o tl. vrstvy přes 200 do 300 mm</t>
  </si>
  <si>
    <t>https://podminky.urs.cz/item/CS_URS_2024_01/113107313</t>
  </si>
  <si>
    <t>odst_30_30+odst_mozaik</t>
  </si>
  <si>
    <t>5</t>
  </si>
  <si>
    <t>113204111</t>
  </si>
  <si>
    <t>Vytrhání obrub záhonových</t>
  </si>
  <si>
    <t>m</t>
  </si>
  <si>
    <t>-2033644189</t>
  </si>
  <si>
    <t>Vytrhání obrub s vybouráním lože, s přemístěním hmot na skládku na vzdálenost do 3 m nebo s naložením na dopravní prostředek záhonových</t>
  </si>
  <si>
    <t>https://podminky.urs.cz/item/CS_URS_2024_01/113204111</t>
  </si>
  <si>
    <t>25,6+9,2+22,2+88,7</t>
  </si>
  <si>
    <t>6</t>
  </si>
  <si>
    <t>119001421</t>
  </si>
  <si>
    <t>Dočasné zajištění kabelů a kabelových tratí ze 3 volně ložených kabelů</t>
  </si>
  <si>
    <t>-85473978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</si>
  <si>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</si>
  <si>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https://podminky.urs.cz/item/CS_URS_2024_01/119001421</t>
  </si>
  <si>
    <t>7</t>
  </si>
  <si>
    <t>122151401</t>
  </si>
  <si>
    <t>Vykopávky v zemníku na suchu v hornině třídy těžitelnosti I skupiny 1 a 2 objem do 20 m3 strojně</t>
  </si>
  <si>
    <t>m3</t>
  </si>
  <si>
    <t>2002104885</t>
  </si>
  <si>
    <t>Vykopávky v zemnících na suchu strojně zapažených i nezapažených v hornině třídy těžitelnosti I skupiny 1 a 2 do 20 m3</t>
  </si>
  <si>
    <t>https://podminky.urs.cz/item/CS_URS_2024_01/122151401</t>
  </si>
  <si>
    <t>humus*0,1</t>
  </si>
  <si>
    <t>8</t>
  </si>
  <si>
    <t>122252203</t>
  </si>
  <si>
    <t>Odkopávky a prokopávky nezapažené pro silnice a dálnice v hornině třídy těžitelnosti I objem do 100 m3 strojně</t>
  </si>
  <si>
    <t>-110704505</t>
  </si>
  <si>
    <t>Odkopávky a prokopávky nezapažené pro silnice a dálnice strojně v hornině třídy těžitelnosti I do 100 m3</t>
  </si>
  <si>
    <t>https://podminky.urs.cz/item/CS_URS_2024_01/122252203</t>
  </si>
  <si>
    <t>0,5*(6,2+0,5+3,6)</t>
  </si>
  <si>
    <t>0,2*(odst_30_30+odst_mozaik)</t>
  </si>
  <si>
    <t>Součet</t>
  </si>
  <si>
    <t>9</t>
  </si>
  <si>
    <t>129001101</t>
  </si>
  <si>
    <t>Příplatek za ztížení odkopávky nebo prokopávky v blízkosti inženýrských sítí</t>
  </si>
  <si>
    <t>1640286821</t>
  </si>
  <si>
    <t>Příplatek k cenám vykopávek za ztížení vykopávky v blízkosti podzemního vedení nebo výbušnin v horninách jakékoliv třídy</t>
  </si>
  <si>
    <t>https://podminky.urs.cz/item/CS_URS_2024_01/129001101</t>
  </si>
  <si>
    <t>202*0,5*0,8</t>
  </si>
  <si>
    <t>10</t>
  </si>
  <si>
    <t>132251102</t>
  </si>
  <si>
    <t>Hloubení rýh nezapažených š do 800 mm v hornině třídy těžitelnosti I skupiny 3 objem do 50 m3 strojně</t>
  </si>
  <si>
    <t>636025389</t>
  </si>
  <si>
    <t>Hloubení nezapažených rýh šířky do 800 mm strojně s urovnáním dna do předepsaného profilu a spádu v hornině třídy těžitelnosti I skupiny 3 přes 20 do 50 m3</t>
  </si>
  <si>
    <t>https://podminky.urs.cz/item/CS_URS_2024_01/132251102</t>
  </si>
  <si>
    <t>new_záh_obr*0,5*0,5</t>
  </si>
  <si>
    <t>11</t>
  </si>
  <si>
    <t>162651111</t>
  </si>
  <si>
    <t>Vodorovné přemístění přes 3 000 do 4000 m výkopku/sypaniny z horniny třídy těžitelnosti I skupiny 1 až 3</t>
  </si>
  <si>
    <t>-1329062107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</si>
  <si>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</si>
  <si>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https://podminky.urs.cz/item/CS_URS_2024_01/162651111</t>
  </si>
  <si>
    <t>násyp*2</t>
  </si>
  <si>
    <t>162651112</t>
  </si>
  <si>
    <t>Vodorovné přemístění přes 4 000 do 5000 m výkopku/sypaniny z horniny třídy těžitelnosti I skupiny 1 až 3</t>
  </si>
  <si>
    <t>1630618151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</si>
  <si>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</si>
  <si>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https://podminky.urs.cz/item/CS_URS_2024_01/162651112</t>
  </si>
  <si>
    <t>13</t>
  </si>
  <si>
    <t>162751117</t>
  </si>
  <si>
    <t>Vodorovné přemístění přes 9 000 do 10000 m výkopku/sypaniny z horniny třídy těžitelnosti I skupiny 1 až 3</t>
  </si>
  <si>
    <t>-797326909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</si>
  <si>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</si>
  <si>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</si>
  <si>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odkop_chodník+rýhy_suma-násyp</t>
  </si>
  <si>
    <t>14</t>
  </si>
  <si>
    <t>162751119</t>
  </si>
  <si>
    <t>Příplatek k vodorovnému přemístění výkopku/sypaniny z horniny třídy těžitelnosti I skupiny 1 až 3 ZKD 1000 m přes 10000 m</t>
  </si>
  <si>
    <t>1969551231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</si>
  <si>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</si>
  <si>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</si>
  <si>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12*zemina_odvoz</t>
  </si>
  <si>
    <t>15</t>
  </si>
  <si>
    <t>167151101</t>
  </si>
  <si>
    <t>Nakládání výkopku z hornin třídy těžitelnosti I skupiny 1 až 3 do 100 m3</t>
  </si>
  <si>
    <t>1625383764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</si>
  <si>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</si>
  <si>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</si>
  <si>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16</t>
  </si>
  <si>
    <t>171201231</t>
  </si>
  <si>
    <t>Poplatek za uložení zeminy a kamení na recyklační skládce (skládkovné) kód odpadu 17 05 04</t>
  </si>
  <si>
    <t>t</t>
  </si>
  <si>
    <t>1955103093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</si>
  <si>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</si>
  <si>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</si>
  <si>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zemina_odvoz*1,7</t>
  </si>
  <si>
    <t>17</t>
  </si>
  <si>
    <t>171251101</t>
  </si>
  <si>
    <t>Uložení sypaniny do násypů nezhutněných strojně</t>
  </si>
  <si>
    <t>-786198593</t>
  </si>
  <si>
    <t>Uložení sypanin do násypů strojně s rozprostřením sypaniny ve vrstvách a s hrubým urovnáním nezhutněných jakékoliv třídy těžitelnosti</t>
  </si>
  <si>
    <t>https://podminky.urs.cz/item/CS_URS_2024_01/171251101</t>
  </si>
  <si>
    <t>0,5*0,5*0,5*new_záh_obr</t>
  </si>
  <si>
    <t>0,3*(0,8+4,8+1,7)</t>
  </si>
  <si>
    <t>18</t>
  </si>
  <si>
    <t>171251201</t>
  </si>
  <si>
    <t>Uložení sypaniny na skládky nebo meziskládky</t>
  </si>
  <si>
    <t>-689318446</t>
  </si>
  <si>
    <t>Uložení sypaniny na skládky nebo meziskládky bez hutnění s upravením uložené sypaniny do předepsaného tvaru</t>
  </si>
  <si>
    <t>https://podminky.urs.cz/item/CS_URS_2024_01/171251201</t>
  </si>
  <si>
    <t>19</t>
  </si>
  <si>
    <t>174151101</t>
  </si>
  <si>
    <t>Zásyp jam, šachet rýh nebo kolem objektů sypaninou se zhutněním</t>
  </si>
  <si>
    <t>1018962208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</si>
  <si>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</si>
  <si>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</si>
  <si>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rýha_kabel-obet_kabel-obsyp_kabel</t>
  </si>
  <si>
    <t>20</t>
  </si>
  <si>
    <t>M</t>
  </si>
  <si>
    <t>58344171</t>
  </si>
  <si>
    <t>štěrkodrť frakce 0/32</t>
  </si>
  <si>
    <t>-631694553</t>
  </si>
  <si>
    <t>zásyp_rýh_kabel*2</t>
  </si>
  <si>
    <t>175151101</t>
  </si>
  <si>
    <t>Obsypání potrubí strojně sypaninou bez prohození, uloženou do 3 m</t>
  </si>
  <si>
    <t>716387784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</si>
  <si>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</si>
  <si>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</si>
  <si>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202*0,5*0,1</t>
  </si>
  <si>
    <t>22</t>
  </si>
  <si>
    <t>58337308</t>
  </si>
  <si>
    <t>štěrkopísek frakce 0/2</t>
  </si>
  <si>
    <t>1007851681</t>
  </si>
  <si>
    <t>10,1*2 'Přepočtené koeficientem množství</t>
  </si>
  <si>
    <t>23</t>
  </si>
  <si>
    <t>181111111</t>
  </si>
  <si>
    <t>Plošná úprava terénu do 500 m2 zemina skupiny 1 až 4 nerovnosti přes 50 do 100 mm v rovinně a svahu do 1:5</t>
  </si>
  <si>
    <t>-2041717911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</si>
  <si>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</si>
  <si>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https://podminky.urs.cz/item/CS_URS_2024_01/181111111</t>
  </si>
  <si>
    <t>7,7+21,2+22,5+89,3</t>
  </si>
  <si>
    <t>24</t>
  </si>
  <si>
    <t>181351003</t>
  </si>
  <si>
    <t>Rozprostření ornice tl vrstvy do 200 mm pl do 100 m2 v rovině nebo ve svahu do 1:5 strojně</t>
  </si>
  <si>
    <t>2638791</t>
  </si>
  <si>
    <t>Rozprostření a urovnání ornice v rovině nebo ve svahu sklonu do 1:5 strojně při souvislé ploše do 100 m2, tl. vrstvy do 200 mm</t>
  </si>
  <si>
    <t>https://podminky.urs.cz/item/CS_URS_2024_01/181351003</t>
  </si>
  <si>
    <t>25</t>
  </si>
  <si>
    <t>10364101</t>
  </si>
  <si>
    <t>zemina pro terénní úpravy - ornice</t>
  </si>
  <si>
    <t>-547288394</t>
  </si>
  <si>
    <t>humus*0,1*1,7</t>
  </si>
  <si>
    <t>26</t>
  </si>
  <si>
    <t>181411131</t>
  </si>
  <si>
    <t>Založení parkového trávníku výsevem pl do 1000 m2 v rovině a ve svahu do 1:5</t>
  </si>
  <si>
    <t>-1463290189</t>
  </si>
  <si>
    <t>Založení trávníku na půdě předem připravené plochy do 1000 m2 výsevem včetně utažení parkového v rovině nebo na svahu do 1:5</t>
  </si>
  <si>
    <t>https://podminky.urs.cz/item/CS_URS_2024_01/181411131</t>
  </si>
  <si>
    <t>27</t>
  </si>
  <si>
    <t>00572410</t>
  </si>
  <si>
    <t>osivo směs travní parková</t>
  </si>
  <si>
    <t>kg</t>
  </si>
  <si>
    <t>-1386417642</t>
  </si>
  <si>
    <t>140,7*0,02 'Přepočtené koeficientem množství</t>
  </si>
  <si>
    <t>28</t>
  </si>
  <si>
    <t>181951112</t>
  </si>
  <si>
    <t>Úprava pláně v hornině třídy těžitelnosti I skupiny 1 až 3 se zhutněním strojně</t>
  </si>
  <si>
    <t>700130676</t>
  </si>
  <si>
    <t>Úprava pláně vyrovnáním výškových rozdílů strojně v hornině třídy těžitelnosti I, skupiny 1 až 3 se zhutněním</t>
  </si>
  <si>
    <t>https://podminky.urs.cz/item/CS_URS_2024_01/181951112</t>
  </si>
  <si>
    <t>new_záh_obr*0,5</t>
  </si>
  <si>
    <t>255,9+73,7</t>
  </si>
  <si>
    <t>1,3+2,7</t>
  </si>
  <si>
    <t>29</t>
  </si>
  <si>
    <t>183403114</t>
  </si>
  <si>
    <t>Obdělání půdy kultivátorováním v rovině a svahu do 1:5</t>
  </si>
  <si>
    <t>-1477557765</t>
  </si>
  <si>
    <t>Obdělání půdy kultivátorováním v rovině nebo na svahu do 1:5</t>
  </si>
  <si>
    <t>https://podminky.urs.cz/item/CS_URS_2024_01/183403114</t>
  </si>
  <si>
    <t>Svislé a kompletní konstrukce</t>
  </si>
  <si>
    <t>30</t>
  </si>
  <si>
    <t>388381XR</t>
  </si>
  <si>
    <t>Kabelovod - trubky polyetylen PE 110</t>
  </si>
  <si>
    <t>558411370</t>
  </si>
  <si>
    <t>P</t>
  </si>
  <si>
    <t>Poznámka k položce:_x000d_
Osazení kabelovodu z trubek DN 110</t>
  </si>
  <si>
    <t>31</t>
  </si>
  <si>
    <t>28611170</t>
  </si>
  <si>
    <t>trubka kanalizační PVC-U plnostěnná jednovrstvá DN 110x1000mm SN10</t>
  </si>
  <si>
    <t>1698617180</t>
  </si>
  <si>
    <t>302*1,02 'Přepočtené koeficientem množství</t>
  </si>
  <si>
    <t>32</t>
  </si>
  <si>
    <t>JTA.0013703.URS</t>
  </si>
  <si>
    <t>Výstražná fólie z polyethylenu šíře 33cm s potiskem</t>
  </si>
  <si>
    <t>842537679</t>
  </si>
  <si>
    <t>EXTRUNET - výstražná fólie z polyethylenu šíře 33cm s potiskem</t>
  </si>
  <si>
    <t>202*1,02 'Přepočtené koeficientem množství</t>
  </si>
  <si>
    <t>Komunikace pozemní</t>
  </si>
  <si>
    <t>33</t>
  </si>
  <si>
    <t>561041111</t>
  </si>
  <si>
    <t>Zřízení podkladu ze zeminy upravené vápnem, cementem, směsnými pojivy tl přes 250 do 300 mm pl do 1000 m2</t>
  </si>
  <si>
    <t>-1824130648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</si>
  <si>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</si>
  <si>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https://podminky.urs.cz/item/CS_URS_2024_01/561041111</t>
  </si>
  <si>
    <t>34</t>
  </si>
  <si>
    <t>58530171</t>
  </si>
  <si>
    <t>vápno nehašené CL 90-Q pro úpravu zemin bezprašné</t>
  </si>
  <si>
    <t>-983258860</t>
  </si>
  <si>
    <t>pláň*0,3*35,4/1000</t>
  </si>
  <si>
    <t>35</t>
  </si>
  <si>
    <t>564831011</t>
  </si>
  <si>
    <t>Podklad ze štěrkodrtě ŠD plochy do 100 m2 tl 100 mm</t>
  </si>
  <si>
    <t>-342776139</t>
  </si>
  <si>
    <t>Podklad ze štěrkodrti ŠD s rozprostřením a zhutněním plochy jednotlivě do 100 m2, po zhutnění tl. 100 mm</t>
  </si>
  <si>
    <t>https://podminky.urs.cz/item/CS_URS_2024_01/564831011</t>
  </si>
  <si>
    <t>36</t>
  </si>
  <si>
    <t>564851011</t>
  </si>
  <si>
    <t>Podklad ze štěrkodrtě ŠD plochy do 100 m2 tl 150 mm</t>
  </si>
  <si>
    <t>1358655067</t>
  </si>
  <si>
    <t>Podklad ze štěrkodrti ŠD s rozprostřením a zhutněním plochy jednotlivě do 100 m2, po zhutnění tl. 150 mm</t>
  </si>
  <si>
    <t>https://podminky.urs.cz/item/CS_URS_2024_01/564851011</t>
  </si>
  <si>
    <t>zdl_80_slepec+zdl_80_šedočer</t>
  </si>
  <si>
    <t>37</t>
  </si>
  <si>
    <t>564861011</t>
  </si>
  <si>
    <t>Podklad ze štěrkodrtě ŠD plochy do 100 m2 tl 200 mm</t>
  </si>
  <si>
    <t>-180062427</t>
  </si>
  <si>
    <t>Podklad ze štěrkodrti ŠD s rozprostřením a zhutněním plochy jednotlivě do 100 m2, po zhutnění tl. 200 mm</t>
  </si>
  <si>
    <t>https://podminky.urs.cz/item/CS_URS_2024_01/564861011</t>
  </si>
  <si>
    <t>38</t>
  </si>
  <si>
    <t>596211110</t>
  </si>
  <si>
    <t>Kladení zámkové dlažby komunikací pro pěší ručně tl 60 mm skupiny A pl do 50 m2</t>
  </si>
  <si>
    <t>-893315062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</si>
  <si>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</si>
  <si>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https://podminky.urs.cz/item/CS_URS_2024_01/596211110</t>
  </si>
  <si>
    <t>14,3+13,4</t>
  </si>
  <si>
    <t>39</t>
  </si>
  <si>
    <t>59245006</t>
  </si>
  <si>
    <t>dlažba pro nevidomé betonová 200x100mm tl 60mm barevná</t>
  </si>
  <si>
    <t>-1663498154</t>
  </si>
  <si>
    <t>6,8*1,03 'Přepočtené koeficientem množství</t>
  </si>
  <si>
    <t>40</t>
  </si>
  <si>
    <t>59245270</t>
  </si>
  <si>
    <t>dlažba skladebná betonová 100x100mm tl 60mm barevná</t>
  </si>
  <si>
    <t>945311571</t>
  </si>
  <si>
    <t>zd_60_šedočer*0,36</t>
  </si>
  <si>
    <t>9,972*1,03 'Přepočtené koeficientem množství</t>
  </si>
  <si>
    <t>41</t>
  </si>
  <si>
    <t>59245021</t>
  </si>
  <si>
    <t>dlažba skladebná betonová 200x200mm tl 60mm přírodní</t>
  </si>
  <si>
    <t>2050281679</t>
  </si>
  <si>
    <t>zd_60_šedočer*0,64*1,02</t>
  </si>
  <si>
    <t>42</t>
  </si>
  <si>
    <t>596211115</t>
  </si>
  <si>
    <t>Příplatek za kombinaci více než dvou barev u kladení betonových dlažeb pro pěší ručně tl 60 mm skupiny A</t>
  </si>
  <si>
    <t>-830788377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</si>
  <si>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více než dvou barev</t>
  </si>
  <si>
    <t>https://podminky.urs.cz/item/CS_URS_2024_01/596211115</t>
  </si>
  <si>
    <t>43</t>
  </si>
  <si>
    <t>596211212</t>
  </si>
  <si>
    <t>Kladení zámkové dlažby komunikací pro pěší ručně tl 80 mm skupiny A pl přes 100 do 300 m2</t>
  </si>
  <si>
    <t>1862186536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</si>
  <si>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100 do 300 m2</t>
  </si>
  <si>
    <t>https://podminky.urs.cz/item/CS_URS_2024_01/596211212</t>
  </si>
  <si>
    <t>44</t>
  </si>
  <si>
    <t>59245226</t>
  </si>
  <si>
    <t>dlažba pro nevidomé betonová 200x100mm tl 80mm barevná</t>
  </si>
  <si>
    <t>1848132932</t>
  </si>
  <si>
    <t>4*1,02 'Přepočtené koeficientem množství</t>
  </si>
  <si>
    <t>45</t>
  </si>
  <si>
    <t>59245009</t>
  </si>
  <si>
    <t>dlažba skladebná betonová 100x100mm tl 80mm barevná</t>
  </si>
  <si>
    <t>-1300544160</t>
  </si>
  <si>
    <t>zdl_80_šedočer*0,36</t>
  </si>
  <si>
    <t>118,656*1,02 'Přepočtené koeficientem množství</t>
  </si>
  <si>
    <t>46</t>
  </si>
  <si>
    <t>59245030</t>
  </si>
  <si>
    <t>dlažba skladebná betonová 200x200mm tl 80mm přírodní</t>
  </si>
  <si>
    <t>-715348952</t>
  </si>
  <si>
    <t>zdl_80_šedočer*0,64*1,02</t>
  </si>
  <si>
    <t>47</t>
  </si>
  <si>
    <t>596211215</t>
  </si>
  <si>
    <t>Příplatek za kombinaci více než dvou barev u kladení betonových dlažeb pro pěší ručně tl 80 mm skupiny A</t>
  </si>
  <si>
    <t>-1555819920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</si>
  <si>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Příplatek k cenám za dlažbu z prvků více než dvou barev</t>
  </si>
  <si>
    <t>https://podminky.urs.cz/item/CS_URS_2024_01/596211215</t>
  </si>
  <si>
    <t>Trubní vedení</t>
  </si>
  <si>
    <t>48</t>
  </si>
  <si>
    <t>899132212</t>
  </si>
  <si>
    <t>Výměna (výšková úprava) poklopu vodovodního samonivelačního nebo pevného šoupátkového</t>
  </si>
  <si>
    <t>kus</t>
  </si>
  <si>
    <t>921682687</t>
  </si>
  <si>
    <t>https://podminky.urs.cz/item/CS_URS_2024_01/899132212</t>
  </si>
  <si>
    <t>49</t>
  </si>
  <si>
    <t>899132213</t>
  </si>
  <si>
    <t>Výměna (výšková úprava) poklopu vodovodního samonivelačního nebo pevného hydrantového</t>
  </si>
  <si>
    <t>-1461581447</t>
  </si>
  <si>
    <t>https://podminky.urs.cz/item/CS_URS_2024_01/899132213</t>
  </si>
  <si>
    <t>50</t>
  </si>
  <si>
    <t>899623141</t>
  </si>
  <si>
    <t>Obetonování potrubí nebo zdiva stok betonem prostým tř. C 12/15 v otevřeném výkopu</t>
  </si>
  <si>
    <t>-278820341</t>
  </si>
  <si>
    <t>Obetonování potrubí nebo zdiva stok betonem prostým v otevřeném výkopu, betonem tř. C 12/15</t>
  </si>
  <si>
    <t>https://podminky.urs.cz/item/CS_URS_2024_01/899623141</t>
  </si>
  <si>
    <t>202*0,15*0,3</t>
  </si>
  <si>
    <t>Ostatní konstrukce a práce, bourání</t>
  </si>
  <si>
    <t>51</t>
  </si>
  <si>
    <t>916231213</t>
  </si>
  <si>
    <t>Osazení chodníkového obrubníku betonového stojatého s boční opěrou do lože z betonu prostého</t>
  </si>
  <si>
    <t>719894451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</si>
  <si>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</si>
  <si>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https://podminky.urs.cz/item/CS_URS_2024_01/916231213</t>
  </si>
  <si>
    <t>94,8+23+8,8+22,2</t>
  </si>
  <si>
    <t>52</t>
  </si>
  <si>
    <t>59217017</t>
  </si>
  <si>
    <t>obrubník betonový chodníkový 1000x100x250mm</t>
  </si>
  <si>
    <t>-1901771230</t>
  </si>
  <si>
    <t>148,8*1,02 'Přepočtené koeficientem množství</t>
  </si>
  <si>
    <t>997</t>
  </si>
  <si>
    <t>Přesun sutě</t>
  </si>
  <si>
    <t>53</t>
  </si>
  <si>
    <t>997221551</t>
  </si>
  <si>
    <t>Vodorovná doprava suti ze sypkých materiálů do 1 km</t>
  </si>
  <si>
    <t>-1912845885</t>
  </si>
  <si>
    <t>Vodorovná doprava suti bez naložení, ale se složením a s hrubým urovnáním ze sypkých materiálů, na vzdálenost do 1 km</t>
  </si>
  <si>
    <t>https://podminky.urs.cz/item/CS_URS_2024_01/997221551</t>
  </si>
  <si>
    <t>54</t>
  </si>
  <si>
    <t>997221559</t>
  </si>
  <si>
    <t>Příplatek ZKD 1 km u vodorovné dopravy suti ze sypkých materiálů</t>
  </si>
  <si>
    <t>-2040647687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</si>
  <si>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</si>
  <si>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</si>
  <si>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263,912*3</t>
  </si>
  <si>
    <t>18*(163,15+1,35)</t>
  </si>
  <si>
    <t>55</t>
  </si>
  <si>
    <t>997221873</t>
  </si>
  <si>
    <t>Poplatek za uložení na recyklační skládce (skládkovné) stavebního odpadu zeminy a kamení zatříděného do Katalogu odpadů pod kódem 17 05 04</t>
  </si>
  <si>
    <t>-1509417589</t>
  </si>
  <si>
    <t>https://podminky.urs.cz/item/CS_URS_2024_01/997221873</t>
  </si>
  <si>
    <t>163,15+1,35</t>
  </si>
  <si>
    <t>998</t>
  </si>
  <si>
    <t>Přesun hmot</t>
  </si>
  <si>
    <t>56</t>
  </si>
  <si>
    <t>998223011</t>
  </si>
  <si>
    <t>Přesun hmot pro pozemní komunikace s krytem dlážděným</t>
  </si>
  <si>
    <t>2056567406</t>
  </si>
  <si>
    <t>Přesun hmot pro pozemní komunikace s krytem dlážděným dopravní vzdálenost do 200 m jakékoliv délky objektu</t>
  </si>
  <si>
    <t>https://podminky.urs.cz/item/CS_URS_2024_01/998223011</t>
  </si>
  <si>
    <t>PSV</t>
  </si>
  <si>
    <t>Práce a dodávky PSV</t>
  </si>
  <si>
    <t>711</t>
  </si>
  <si>
    <t>Izolace proti vodě, vlhkosti a plynům</t>
  </si>
  <si>
    <t>57</t>
  </si>
  <si>
    <t xml:space="preserve">711132101_x000d_
</t>
  </si>
  <si>
    <t>Provedení izolace proti zemní vhkosti pásy na sucho svislé AIP nebo tkaninou</t>
  </si>
  <si>
    <t>40715460</t>
  </si>
  <si>
    <t>0,7*(2,8+93,5)</t>
  </si>
  <si>
    <t>58</t>
  </si>
  <si>
    <t>28323005</t>
  </si>
  <si>
    <t>fólie profilovaná (nopová) drenážní HDPE s výškou nopů 8mm</t>
  </si>
  <si>
    <t>509542114</t>
  </si>
  <si>
    <t>folie*1,15</t>
  </si>
  <si>
    <t>VRN</t>
  </si>
  <si>
    <t>Vedlejší rozpočtové náklady</t>
  </si>
  <si>
    <t>59</t>
  </si>
  <si>
    <t>01110300R</t>
  </si>
  <si>
    <t>Geologický průzkum - zjištění hutnitelnosti podložní zeminy</t>
  </si>
  <si>
    <t>Kč</t>
  </si>
  <si>
    <t>1024</t>
  </si>
  <si>
    <t>-2014322237</t>
  </si>
  <si>
    <t>Průzkumné, geodetické a projektové práce průzkumné práce geotechnický průzkum Geologický průzkum - zjištění hutnitelnosti podložní zeminy</t>
  </si>
  <si>
    <t>60</t>
  </si>
  <si>
    <t>03440300R</t>
  </si>
  <si>
    <t>Mont. a demont. přechod. značení, vč. pronájmu, staveniště</t>
  </si>
  <si>
    <t>měsíc</t>
  </si>
  <si>
    <t>521143120</t>
  </si>
  <si>
    <t>Poznámka k položce:_x000d_
Zapůjčení souboru dopravního značení dle výkresové dokumentace._x000d_
Osazení přechodného dopravního značení._x000d_
Odstranění přechodného dopravního značení._x000d_
Odvoz zapůjčeného značení do místa půjčovny</t>
  </si>
  <si>
    <t>VRN1</t>
  </si>
  <si>
    <t>Průzkumné, geodetické a projektové práce</t>
  </si>
  <si>
    <t>61</t>
  </si>
  <si>
    <t>012103000</t>
  </si>
  <si>
    <t>Geodetické práce před výstavbou</t>
  </si>
  <si>
    <t>…</t>
  </si>
  <si>
    <t>1877657424</t>
  </si>
  <si>
    <t>https://podminky.urs.cz/item/CS_URS_2024_01/012103000</t>
  </si>
  <si>
    <t>62</t>
  </si>
  <si>
    <t>012203000</t>
  </si>
  <si>
    <t>Geodetické práce při provádění stavby</t>
  </si>
  <si>
    <t>163818996</t>
  </si>
  <si>
    <t>https://podminky.urs.cz/item/CS_URS_2024_01/012203000</t>
  </si>
  <si>
    <t>63</t>
  </si>
  <si>
    <t>012303000</t>
  </si>
  <si>
    <t>Geodetické práce po výstavbě</t>
  </si>
  <si>
    <t>-1049057451</t>
  </si>
  <si>
    <t>https://podminky.urs.cz/item/CS_URS_2024_01/012303000</t>
  </si>
  <si>
    <t>64</t>
  </si>
  <si>
    <t>01320300R</t>
  </si>
  <si>
    <t>Fotodokumentace stavenistě před zahájením stavebních prací</t>
  </si>
  <si>
    <t>-132872215</t>
  </si>
  <si>
    <t>Průzkumné, geodetické a projektové práce projektové práce dokumentace stavby (výkresová a textová) Fotodokumentace stavenistě před zahájením stavebních prací</t>
  </si>
  <si>
    <t>Poznámka k položce:_x000d_
Zhotovitel provede v součinnosti s investorem fotodokumentaci zájmového území. Fotodokumentace se uloží na 2 CD a ty se uloží jednou u zhotovitele a jednou u investora. Fotodokumentace se provede před zahájením prací a dle potřeby i v průběhu prací.</t>
  </si>
  <si>
    <t>65</t>
  </si>
  <si>
    <t>013254000</t>
  </si>
  <si>
    <t>Dokumentace skutečného provedení stavby</t>
  </si>
  <si>
    <t>318975769</t>
  </si>
  <si>
    <t>https://podminky.urs.cz/item/CS_URS_2024_01/013254000</t>
  </si>
  <si>
    <t>VRN3</t>
  </si>
  <si>
    <t>Zařízení staveniště</t>
  </si>
  <si>
    <t>66</t>
  </si>
  <si>
    <t>030001000</t>
  </si>
  <si>
    <t>-197483649</t>
  </si>
  <si>
    <t>https://podminky.urs.cz/item/CS_URS_2024_01/030001000</t>
  </si>
  <si>
    <t>67</t>
  </si>
  <si>
    <t>034103000</t>
  </si>
  <si>
    <t>Oplocení staveniště</t>
  </si>
  <si>
    <t>1486698521</t>
  </si>
  <si>
    <t>https://podminky.urs.cz/item/CS_URS_2024_01/034103000</t>
  </si>
  <si>
    <t>68</t>
  </si>
  <si>
    <t>034203000</t>
  </si>
  <si>
    <t>Opatření na ochranu pozemků sousedních se staveništěm</t>
  </si>
  <si>
    <t>-228389579</t>
  </si>
  <si>
    <t>https://podminky.urs.cz/item/CS_URS_2024_01/034203000</t>
  </si>
  <si>
    <t>69</t>
  </si>
  <si>
    <t>0343030RR</t>
  </si>
  <si>
    <t>Zajištění odvozu popelnic - svoz po stavbě na jedno místo mimo staveniště, odvoz zpět na stanoviště před dům</t>
  </si>
  <si>
    <t>ks</t>
  </si>
  <si>
    <t>-924276658</t>
  </si>
  <si>
    <t>Zařízení svozu popelnic od rodinných domů nebo provozoven na místo, kde je možný odvoz běžnou svozovou službou (popelářský vůz).</t>
  </si>
  <si>
    <t>70</t>
  </si>
  <si>
    <t>034503000</t>
  </si>
  <si>
    <t>Informační tabule na staveništi</t>
  </si>
  <si>
    <t>1877969044</t>
  </si>
  <si>
    <t>https://podminky.urs.cz/item/CS_URS_2024_01/034503000</t>
  </si>
  <si>
    <t>71</t>
  </si>
  <si>
    <t>039002000</t>
  </si>
  <si>
    <t>Zrušení zařízení staveniště</t>
  </si>
  <si>
    <t>-1788773919</t>
  </si>
  <si>
    <t>https://podminky.urs.cz/item/CS_URS_2024_01/039002000</t>
  </si>
  <si>
    <t>VRN4</t>
  </si>
  <si>
    <t>Inženýrská činnost</t>
  </si>
  <si>
    <t>72</t>
  </si>
  <si>
    <t>04319400x</t>
  </si>
  <si>
    <t>Zkouška únosnosti zemní pláně</t>
  </si>
  <si>
    <t>Ks</t>
  </si>
  <si>
    <t>-111873014</t>
  </si>
  <si>
    <t>Inženýrská činnost zkoušky a ostatní měření zkoušky Zkouška únosnosti zemní pláně</t>
  </si>
  <si>
    <t>VRN9</t>
  </si>
  <si>
    <t>Ostatní náklady</t>
  </si>
  <si>
    <t>73</t>
  </si>
  <si>
    <t>09000100R</t>
  </si>
  <si>
    <t>Vytýčení inženýrských sítí před zahájením výstavby (v průběhu výstavby)</t>
  </si>
  <si>
    <t>-1057200041</t>
  </si>
  <si>
    <t>Základní rozdělení průvodních činností a nákladů Vytýčení inženýrských sítí před zahájením výstavby (v průběhu výstavby)</t>
  </si>
  <si>
    <t>Poznámka k položce:_x000d_
Úhrada správcům inženýrských sítí za vytýčení jednotlivých podzemních a nadzemních vedení_x000d_
Úhrada správcům inženýrských sítí za případné další stanovení podmínek ochrany a zajištění inženýrských sítí dotčených stavbou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</si>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</sst>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3" TargetMode="External" /><Relationship Id="rId2" Type="http://schemas.openxmlformats.org/officeDocument/2006/relationships/hyperlink" Target="https://podminky.urs.cz/item/CS_URS_2024_01/113106131" TargetMode="External" /><Relationship Id="rId3" Type="http://schemas.openxmlformats.org/officeDocument/2006/relationships/hyperlink" Target="https://podminky.urs.cz/item/CS_URS_2024_01/113106132" TargetMode="External" /><Relationship Id="rId4" Type="http://schemas.openxmlformats.org/officeDocument/2006/relationships/hyperlink" Target="https://podminky.urs.cz/item/CS_URS_2024_01/113107313" TargetMode="External" /><Relationship Id="rId5" Type="http://schemas.openxmlformats.org/officeDocument/2006/relationships/hyperlink" Target="https://podminky.urs.cz/item/CS_URS_2024_01/113204111" TargetMode="External" /><Relationship Id="rId6" Type="http://schemas.openxmlformats.org/officeDocument/2006/relationships/hyperlink" Target="https://podminky.urs.cz/item/CS_URS_2024_01/119001421" TargetMode="External" /><Relationship Id="rId7" Type="http://schemas.openxmlformats.org/officeDocument/2006/relationships/hyperlink" Target="https://podminky.urs.cz/item/CS_URS_2024_01/122151401" TargetMode="External" /><Relationship Id="rId8" Type="http://schemas.openxmlformats.org/officeDocument/2006/relationships/hyperlink" Target="https://podminky.urs.cz/item/CS_URS_2024_01/122252203" TargetMode="External" /><Relationship Id="rId9" Type="http://schemas.openxmlformats.org/officeDocument/2006/relationships/hyperlink" Target="https://podminky.urs.cz/item/CS_URS_2024_01/129001101" TargetMode="External" /><Relationship Id="rId10" Type="http://schemas.openxmlformats.org/officeDocument/2006/relationships/hyperlink" Target="https://podminky.urs.cz/item/CS_URS_2024_01/132251102" TargetMode="External" /><Relationship Id="rId11" Type="http://schemas.openxmlformats.org/officeDocument/2006/relationships/hyperlink" Target="https://podminky.urs.cz/item/CS_URS_2024_01/162651111" TargetMode="External" /><Relationship Id="rId12" Type="http://schemas.openxmlformats.org/officeDocument/2006/relationships/hyperlink" Target="https://podminky.urs.cz/item/CS_URS_2024_01/162651112" TargetMode="External" /><Relationship Id="rId13" Type="http://schemas.openxmlformats.org/officeDocument/2006/relationships/hyperlink" Target="https://podminky.urs.cz/item/CS_URS_2024_01/162751117" TargetMode="External" /><Relationship Id="rId14" Type="http://schemas.openxmlformats.org/officeDocument/2006/relationships/hyperlink" Target="https://podminky.urs.cz/item/CS_URS_2024_01/162751119" TargetMode="External" /><Relationship Id="rId15" Type="http://schemas.openxmlformats.org/officeDocument/2006/relationships/hyperlink" Target="https://podminky.urs.cz/item/CS_URS_2024_01/167151101" TargetMode="External" /><Relationship Id="rId16" Type="http://schemas.openxmlformats.org/officeDocument/2006/relationships/hyperlink" Target="https://podminky.urs.cz/item/CS_URS_2024_01/171201231" TargetMode="External" /><Relationship Id="rId17" Type="http://schemas.openxmlformats.org/officeDocument/2006/relationships/hyperlink" Target="https://podminky.urs.cz/item/CS_URS_2024_01/171251101" TargetMode="External" /><Relationship Id="rId18" Type="http://schemas.openxmlformats.org/officeDocument/2006/relationships/hyperlink" Target="https://podminky.urs.cz/item/CS_URS_2024_01/171251201" TargetMode="External" /><Relationship Id="rId19" Type="http://schemas.openxmlformats.org/officeDocument/2006/relationships/hyperlink" Target="https://podminky.urs.cz/item/CS_URS_2024_01/174151101" TargetMode="External" /><Relationship Id="rId20" Type="http://schemas.openxmlformats.org/officeDocument/2006/relationships/hyperlink" Target="https://podminky.urs.cz/item/CS_URS_2024_01/175151101" TargetMode="External" /><Relationship Id="rId21" Type="http://schemas.openxmlformats.org/officeDocument/2006/relationships/hyperlink" Target="https://podminky.urs.cz/item/CS_URS_2024_01/181111111" TargetMode="External" /><Relationship Id="rId22" Type="http://schemas.openxmlformats.org/officeDocument/2006/relationships/hyperlink" Target="https://podminky.urs.cz/item/CS_URS_2024_01/181351003" TargetMode="External" /><Relationship Id="rId23" Type="http://schemas.openxmlformats.org/officeDocument/2006/relationships/hyperlink" Target="https://podminky.urs.cz/item/CS_URS_2024_01/181411131" TargetMode="External" /><Relationship Id="rId24" Type="http://schemas.openxmlformats.org/officeDocument/2006/relationships/hyperlink" Target="https://podminky.urs.cz/item/CS_URS_2024_01/181951112" TargetMode="External" /><Relationship Id="rId25" Type="http://schemas.openxmlformats.org/officeDocument/2006/relationships/hyperlink" Target="https://podminky.urs.cz/item/CS_URS_2024_01/183403114" TargetMode="External" /><Relationship Id="rId26" Type="http://schemas.openxmlformats.org/officeDocument/2006/relationships/hyperlink" Target="https://podminky.urs.cz/item/CS_URS_2024_01/561041111" TargetMode="External" /><Relationship Id="rId27" Type="http://schemas.openxmlformats.org/officeDocument/2006/relationships/hyperlink" Target="https://podminky.urs.cz/item/CS_URS_2024_01/564831011" TargetMode="External" /><Relationship Id="rId28" Type="http://schemas.openxmlformats.org/officeDocument/2006/relationships/hyperlink" Target="https://podminky.urs.cz/item/CS_URS_2024_01/564851011" TargetMode="External" /><Relationship Id="rId29" Type="http://schemas.openxmlformats.org/officeDocument/2006/relationships/hyperlink" Target="https://podminky.urs.cz/item/CS_URS_2024_01/564861011" TargetMode="External" /><Relationship Id="rId30" Type="http://schemas.openxmlformats.org/officeDocument/2006/relationships/hyperlink" Target="https://podminky.urs.cz/item/CS_URS_2024_01/596211110" TargetMode="External" /><Relationship Id="rId31" Type="http://schemas.openxmlformats.org/officeDocument/2006/relationships/hyperlink" Target="https://podminky.urs.cz/item/CS_URS_2024_01/596211115" TargetMode="External" /><Relationship Id="rId32" Type="http://schemas.openxmlformats.org/officeDocument/2006/relationships/hyperlink" Target="https://podminky.urs.cz/item/CS_URS_2024_01/596211212" TargetMode="External" /><Relationship Id="rId33" Type="http://schemas.openxmlformats.org/officeDocument/2006/relationships/hyperlink" Target="https://podminky.urs.cz/item/CS_URS_2024_01/596211215" TargetMode="External" /><Relationship Id="rId34" Type="http://schemas.openxmlformats.org/officeDocument/2006/relationships/hyperlink" Target="https://podminky.urs.cz/item/CS_URS_2024_01/899132212" TargetMode="External" /><Relationship Id="rId35" Type="http://schemas.openxmlformats.org/officeDocument/2006/relationships/hyperlink" Target="https://podminky.urs.cz/item/CS_URS_2024_01/899132213" TargetMode="External" /><Relationship Id="rId36" Type="http://schemas.openxmlformats.org/officeDocument/2006/relationships/hyperlink" Target="https://podminky.urs.cz/item/CS_URS_2024_01/899623141" TargetMode="External" /><Relationship Id="rId37" Type="http://schemas.openxmlformats.org/officeDocument/2006/relationships/hyperlink" Target="https://podminky.urs.cz/item/CS_URS_2024_01/916231213" TargetMode="External" /><Relationship Id="rId38" Type="http://schemas.openxmlformats.org/officeDocument/2006/relationships/hyperlink" Target="https://podminky.urs.cz/item/CS_URS_2024_01/997221551" TargetMode="External" /><Relationship Id="rId39" Type="http://schemas.openxmlformats.org/officeDocument/2006/relationships/hyperlink" Target="https://podminky.urs.cz/item/CS_URS_2024_01/997221559" TargetMode="External" /><Relationship Id="rId40" Type="http://schemas.openxmlformats.org/officeDocument/2006/relationships/hyperlink" Target="https://podminky.urs.cz/item/CS_URS_2024_01/997221873" TargetMode="External" /><Relationship Id="rId41" Type="http://schemas.openxmlformats.org/officeDocument/2006/relationships/hyperlink" Target="https://podminky.urs.cz/item/CS_URS_2024_01/998223011" TargetMode="External" /><Relationship Id="rId42" Type="http://schemas.openxmlformats.org/officeDocument/2006/relationships/hyperlink" Target="https://podminky.urs.cz/item/CS_URS_2024_01/012103000" TargetMode="External" /><Relationship Id="rId43" Type="http://schemas.openxmlformats.org/officeDocument/2006/relationships/hyperlink" Target="https://podminky.urs.cz/item/CS_URS_2024_01/012203000" TargetMode="External" /><Relationship Id="rId44" Type="http://schemas.openxmlformats.org/officeDocument/2006/relationships/hyperlink" Target="https://podminky.urs.cz/item/CS_URS_2024_01/012303000" TargetMode="External" /><Relationship Id="rId45" Type="http://schemas.openxmlformats.org/officeDocument/2006/relationships/hyperlink" Target="https://podminky.urs.cz/item/CS_URS_2024_01/013254000" TargetMode="External" /><Relationship Id="rId46" Type="http://schemas.openxmlformats.org/officeDocument/2006/relationships/hyperlink" Target="https://podminky.urs.cz/item/CS_URS_2024_01/030001000" TargetMode="External" /><Relationship Id="rId47" Type="http://schemas.openxmlformats.org/officeDocument/2006/relationships/hyperlink" Target="https://podminky.urs.cz/item/CS_URS_2024_01/034103000" TargetMode="External" /><Relationship Id="rId48" Type="http://schemas.openxmlformats.org/officeDocument/2006/relationships/hyperlink" Target="https://podminky.urs.cz/item/CS_URS_2024_01/034203000" TargetMode="External" /><Relationship Id="rId49" Type="http://schemas.openxmlformats.org/officeDocument/2006/relationships/hyperlink" Target="https://podminky.urs.cz/item/CS_URS_2024_01/034503000" TargetMode="External" /><Relationship Id="rId50" Type="http://schemas.openxmlformats.org/officeDocument/2006/relationships/hyperlink" Target="https://podminky.urs.cz/item/CS_URS_2024_01/039002000" TargetMode="External" /><Relationship Id="rId5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20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35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95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1148_UB_06_Valy_2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Uherský Brod, opravy chodníků 2020. Ulice Pod Valy II - východ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Uherský Brod. U vody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6. 2. 2024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TSUB Uherský Brod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Ing. Kunčík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>Ing. Kunčík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77</v>
      </c>
      <c r="BT94" s="116" t="s">
        <v>78</v>
      </c>
      <c r="BV94" s="116" t="s">
        <v>79</v>
      </c>
      <c r="BW94" s="116" t="s">
        <v>5</v>
      </c>
      <c r="BX94" s="116" t="s">
        <v>80</v>
      </c>
      <c r="CL94" s="116" t="s">
        <v>1</v>
      </c>
    </row>
    <row r="95" s="7" customFormat="1" ht="37.5" customHeight="1">
      <c r="A95" s="117" t="s">
        <v>81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'1148_UB_06_Valy_2 - Uhers...'!J28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82</v>
      </c>
      <c r="AR95" s="124"/>
      <c r="AS95" s="125">
        <v>0</v>
      </c>
      <c r="AT95" s="126">
        <f>ROUND(SUM(AV95:AW95),2)</f>
        <v>0</v>
      </c>
      <c r="AU95" s="127">
        <f>'1148_UB_06_Valy_2 - Uhers...'!P127</f>
        <v>0</v>
      </c>
      <c r="AV95" s="126">
        <f>'1148_UB_06_Valy_2 - Uhers...'!J31</f>
        <v>0</v>
      </c>
      <c r="AW95" s="126">
        <f>'1148_UB_06_Valy_2 - Uhers...'!J32</f>
        <v>0</v>
      </c>
      <c r="AX95" s="126">
        <f>'1148_UB_06_Valy_2 - Uhers...'!J33</f>
        <v>0</v>
      </c>
      <c r="AY95" s="126">
        <f>'1148_UB_06_Valy_2 - Uhers...'!J34</f>
        <v>0</v>
      </c>
      <c r="AZ95" s="126">
        <f>'1148_UB_06_Valy_2 - Uhers...'!F31</f>
        <v>0</v>
      </c>
      <c r="BA95" s="126">
        <f>'1148_UB_06_Valy_2 - Uhers...'!F32</f>
        <v>0</v>
      </c>
      <c r="BB95" s="126">
        <f>'1148_UB_06_Valy_2 - Uhers...'!F33</f>
        <v>0</v>
      </c>
      <c r="BC95" s="126">
        <f>'1148_UB_06_Valy_2 - Uhers...'!F34</f>
        <v>0</v>
      </c>
      <c r="BD95" s="128">
        <f>'1148_UB_06_Valy_2 - Uhers...'!F35</f>
        <v>0</v>
      </c>
      <c r="BE95" s="7"/>
      <c r="BT95" s="129" t="s">
        <v>83</v>
      </c>
      <c r="BU95" s="129" t="s">
        <v>84</v>
      </c>
      <c r="BV95" s="129" t="s">
        <v>79</v>
      </c>
      <c r="BW95" s="129" t="s">
        <v>5</v>
      </c>
      <c r="BX95" s="129" t="s">
        <v>80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FVoZHVrk3d4S/063eBcYF7UQflMZS+s9YFpYU1RnQk0vn4VcKzd9g4CHGns+l7uiEk7cNP8hPAx70nyGb52PYA==" hashValue="MCN/b2YrUQmox8Gc1AsWizcxWNGVxnQ+LDSvHVTEqBMBzh5ytgnjprratSRNUtLyv9Ym+HrIFNbAV+jhmsMWl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148_UB_06_Valy_2 - Uher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  <c r="AZ2" s="130" t="s">
        <v>85</v>
      </c>
      <c r="BA2" s="130" t="s">
        <v>1</v>
      </c>
      <c r="BB2" s="130" t="s">
        <v>1</v>
      </c>
      <c r="BC2" s="130" t="s">
        <v>86</v>
      </c>
      <c r="BD2" s="130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87</v>
      </c>
      <c r="AZ3" s="130" t="s">
        <v>88</v>
      </c>
      <c r="BA3" s="130" t="s">
        <v>1</v>
      </c>
      <c r="BB3" s="130" t="s">
        <v>1</v>
      </c>
      <c r="BC3" s="130" t="s">
        <v>89</v>
      </c>
      <c r="BD3" s="130" t="s">
        <v>87</v>
      </c>
    </row>
    <row r="4" s="1" customFormat="1" ht="24.96" customHeight="1">
      <c r="B4" s="19"/>
      <c r="D4" s="133" t="s">
        <v>90</v>
      </c>
      <c r="L4" s="19"/>
      <c r="M4" s="134" t="s">
        <v>10</v>
      </c>
      <c r="AT4" s="16" t="s">
        <v>4</v>
      </c>
      <c r="AZ4" s="130" t="s">
        <v>91</v>
      </c>
      <c r="BA4" s="130" t="s">
        <v>1</v>
      </c>
      <c r="BB4" s="130" t="s">
        <v>1</v>
      </c>
      <c r="BC4" s="130" t="s">
        <v>92</v>
      </c>
      <c r="BD4" s="130" t="s">
        <v>87</v>
      </c>
    </row>
    <row r="5" s="1" customFormat="1" ht="6.96" customHeight="1">
      <c r="B5" s="19"/>
      <c r="L5" s="19"/>
      <c r="AZ5" s="130" t="s">
        <v>93</v>
      </c>
      <c r="BA5" s="130" t="s">
        <v>1</v>
      </c>
      <c r="BB5" s="130" t="s">
        <v>1</v>
      </c>
      <c r="BC5" s="130" t="s">
        <v>94</v>
      </c>
      <c r="BD5" s="130" t="s">
        <v>87</v>
      </c>
    </row>
    <row r="6" s="2" customFormat="1" ht="12" customHeight="1">
      <c r="A6" s="37"/>
      <c r="B6" s="43"/>
      <c r="C6" s="37"/>
      <c r="D6" s="135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Z6" s="130" t="s">
        <v>95</v>
      </c>
      <c r="BA6" s="130" t="s">
        <v>1</v>
      </c>
      <c r="BB6" s="130" t="s">
        <v>1</v>
      </c>
      <c r="BC6" s="130" t="s">
        <v>96</v>
      </c>
      <c r="BD6" s="130" t="s">
        <v>87</v>
      </c>
    </row>
    <row r="7" s="2" customFormat="1" ht="16.5" customHeight="1">
      <c r="A7" s="37"/>
      <c r="B7" s="43"/>
      <c r="C7" s="37"/>
      <c r="D7" s="37"/>
      <c r="E7" s="136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Z7" s="130" t="s">
        <v>97</v>
      </c>
      <c r="BA7" s="130" t="s">
        <v>1</v>
      </c>
      <c r="BB7" s="130" t="s">
        <v>1</v>
      </c>
      <c r="BC7" s="130" t="s">
        <v>98</v>
      </c>
      <c r="BD7" s="130" t="s">
        <v>87</v>
      </c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30" t="s">
        <v>99</v>
      </c>
      <c r="BA8" s="130" t="s">
        <v>1</v>
      </c>
      <c r="BB8" s="130" t="s">
        <v>1</v>
      </c>
      <c r="BC8" s="130" t="s">
        <v>100</v>
      </c>
      <c r="BD8" s="130" t="s">
        <v>87</v>
      </c>
    </row>
    <row r="9" s="2" customFormat="1" ht="12" customHeight="1">
      <c r="A9" s="37"/>
      <c r="B9" s="43"/>
      <c r="C9" s="37"/>
      <c r="D9" s="135" t="s">
        <v>18</v>
      </c>
      <c r="E9" s="37"/>
      <c r="F9" s="137" t="s">
        <v>1</v>
      </c>
      <c r="G9" s="37"/>
      <c r="H9" s="37"/>
      <c r="I9" s="135" t="s">
        <v>19</v>
      </c>
      <c r="J9" s="137" t="s">
        <v>20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30" t="s">
        <v>101</v>
      </c>
      <c r="BA9" s="130" t="s">
        <v>1</v>
      </c>
      <c r="BB9" s="130" t="s">
        <v>1</v>
      </c>
      <c r="BC9" s="130" t="s">
        <v>102</v>
      </c>
      <c r="BD9" s="130" t="s">
        <v>87</v>
      </c>
    </row>
    <row r="10" s="2" customFormat="1" ht="12" customHeight="1">
      <c r="A10" s="37"/>
      <c r="B10" s="43"/>
      <c r="C10" s="37"/>
      <c r="D10" s="135" t="s">
        <v>21</v>
      </c>
      <c r="E10" s="37"/>
      <c r="F10" s="137" t="s">
        <v>22</v>
      </c>
      <c r="G10" s="37"/>
      <c r="H10" s="37"/>
      <c r="I10" s="135" t="s">
        <v>23</v>
      </c>
      <c r="J10" s="138" t="str">
        <f>'Rekapitulace stavby'!AN8</f>
        <v>6. 2. 2024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30" t="s">
        <v>103</v>
      </c>
      <c r="BA10" s="130" t="s">
        <v>1</v>
      </c>
      <c r="BB10" s="130" t="s">
        <v>1</v>
      </c>
      <c r="BC10" s="130" t="s">
        <v>104</v>
      </c>
      <c r="BD10" s="130" t="s">
        <v>87</v>
      </c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30" t="s">
        <v>105</v>
      </c>
      <c r="BA11" s="130" t="s">
        <v>1</v>
      </c>
      <c r="BB11" s="130" t="s">
        <v>1</v>
      </c>
      <c r="BC11" s="130" t="s">
        <v>106</v>
      </c>
      <c r="BD11" s="130" t="s">
        <v>87</v>
      </c>
    </row>
    <row r="12" s="2" customFormat="1" ht="12" customHeight="1">
      <c r="A12" s="37"/>
      <c r="B12" s="43"/>
      <c r="C12" s="37"/>
      <c r="D12" s="135" t="s">
        <v>25</v>
      </c>
      <c r="E12" s="37"/>
      <c r="F12" s="37"/>
      <c r="G12" s="37"/>
      <c r="H12" s="37"/>
      <c r="I12" s="135" t="s">
        <v>26</v>
      </c>
      <c r="J12" s="137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30" t="s">
        <v>107</v>
      </c>
      <c r="BA12" s="130" t="s">
        <v>1</v>
      </c>
      <c r="BB12" s="130" t="s">
        <v>1</v>
      </c>
      <c r="BC12" s="130" t="s">
        <v>108</v>
      </c>
      <c r="BD12" s="130" t="s">
        <v>87</v>
      </c>
    </row>
    <row r="13" s="2" customFormat="1" ht="18" customHeight="1">
      <c r="A13" s="37"/>
      <c r="B13" s="43"/>
      <c r="C13" s="37"/>
      <c r="D13" s="37"/>
      <c r="E13" s="137" t="s">
        <v>27</v>
      </c>
      <c r="F13" s="37"/>
      <c r="G13" s="37"/>
      <c r="H13" s="37"/>
      <c r="I13" s="135" t="s">
        <v>28</v>
      </c>
      <c r="J13" s="137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30" t="s">
        <v>109</v>
      </c>
      <c r="BA13" s="130" t="s">
        <v>1</v>
      </c>
      <c r="BB13" s="130" t="s">
        <v>1</v>
      </c>
      <c r="BC13" s="130" t="s">
        <v>110</v>
      </c>
      <c r="BD13" s="130" t="s">
        <v>87</v>
      </c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30" t="s">
        <v>111</v>
      </c>
      <c r="BA14" s="130" t="s">
        <v>1</v>
      </c>
      <c r="BB14" s="130" t="s">
        <v>1</v>
      </c>
      <c r="BC14" s="130" t="s">
        <v>112</v>
      </c>
      <c r="BD14" s="130" t="s">
        <v>87</v>
      </c>
    </row>
    <row r="15" s="2" customFormat="1" ht="12" customHeight="1">
      <c r="A15" s="37"/>
      <c r="B15" s="43"/>
      <c r="C15" s="37"/>
      <c r="D15" s="135" t="s">
        <v>29</v>
      </c>
      <c r="E15" s="37"/>
      <c r="F15" s="37"/>
      <c r="G15" s="37"/>
      <c r="H15" s="37"/>
      <c r="I15" s="135" t="s">
        <v>26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30" t="s">
        <v>113</v>
      </c>
      <c r="BA15" s="130" t="s">
        <v>1</v>
      </c>
      <c r="BB15" s="130" t="s">
        <v>1</v>
      </c>
      <c r="BC15" s="130" t="s">
        <v>114</v>
      </c>
      <c r="BD15" s="130" t="s">
        <v>87</v>
      </c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7"/>
      <c r="G16" s="137"/>
      <c r="H16" s="137"/>
      <c r="I16" s="135" t="s">
        <v>28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30" t="s">
        <v>115</v>
      </c>
      <c r="BA16" s="130" t="s">
        <v>1</v>
      </c>
      <c r="BB16" s="130" t="s">
        <v>1</v>
      </c>
      <c r="BC16" s="130" t="s">
        <v>116</v>
      </c>
      <c r="BD16" s="130" t="s">
        <v>87</v>
      </c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30" t="s">
        <v>117</v>
      </c>
      <c r="BA17" s="130" t="s">
        <v>1</v>
      </c>
      <c r="BB17" s="130" t="s">
        <v>1</v>
      </c>
      <c r="BC17" s="130" t="s">
        <v>118</v>
      </c>
      <c r="BD17" s="130" t="s">
        <v>87</v>
      </c>
    </row>
    <row r="18" s="2" customFormat="1" ht="12" customHeight="1">
      <c r="A18" s="37"/>
      <c r="B18" s="43"/>
      <c r="C18" s="37"/>
      <c r="D18" s="135" t="s">
        <v>31</v>
      </c>
      <c r="E18" s="37"/>
      <c r="F18" s="37"/>
      <c r="G18" s="37"/>
      <c r="H18" s="37"/>
      <c r="I18" s="135" t="s">
        <v>26</v>
      </c>
      <c r="J18" s="137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30" t="s">
        <v>119</v>
      </c>
      <c r="BA18" s="130" t="s">
        <v>1</v>
      </c>
      <c r="BB18" s="130" t="s">
        <v>1</v>
      </c>
      <c r="BC18" s="130" t="s">
        <v>120</v>
      </c>
      <c r="BD18" s="130" t="s">
        <v>87</v>
      </c>
    </row>
    <row r="19" s="2" customFormat="1" ht="18" customHeight="1">
      <c r="A19" s="37"/>
      <c r="B19" s="43"/>
      <c r="C19" s="37"/>
      <c r="D19" s="37"/>
      <c r="E19" s="137" t="s">
        <v>32</v>
      </c>
      <c r="F19" s="37"/>
      <c r="G19" s="37"/>
      <c r="H19" s="37"/>
      <c r="I19" s="135" t="s">
        <v>28</v>
      </c>
      <c r="J19" s="137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130" t="s">
        <v>121</v>
      </c>
      <c r="BA19" s="130" t="s">
        <v>1</v>
      </c>
      <c r="BB19" s="130" t="s">
        <v>1</v>
      </c>
      <c r="BC19" s="130" t="s">
        <v>122</v>
      </c>
      <c r="BD19" s="130" t="s">
        <v>87</v>
      </c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130" t="s">
        <v>123</v>
      </c>
      <c r="BA20" s="130" t="s">
        <v>1</v>
      </c>
      <c r="BB20" s="130" t="s">
        <v>1</v>
      </c>
      <c r="BC20" s="130" t="s">
        <v>124</v>
      </c>
      <c r="BD20" s="130" t="s">
        <v>87</v>
      </c>
    </row>
    <row r="21" s="2" customFormat="1" ht="12" customHeight="1">
      <c r="A21" s="37"/>
      <c r="B21" s="43"/>
      <c r="C21" s="37"/>
      <c r="D21" s="135" t="s">
        <v>34</v>
      </c>
      <c r="E21" s="37"/>
      <c r="F21" s="37"/>
      <c r="G21" s="37"/>
      <c r="H21" s="37"/>
      <c r="I21" s="135" t="s">
        <v>26</v>
      </c>
      <c r="J21" s="137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Z21" s="130" t="s">
        <v>125</v>
      </c>
      <c r="BA21" s="130" t="s">
        <v>1</v>
      </c>
      <c r="BB21" s="130" t="s">
        <v>1</v>
      </c>
      <c r="BC21" s="130" t="s">
        <v>126</v>
      </c>
      <c r="BD21" s="130" t="s">
        <v>87</v>
      </c>
    </row>
    <row r="22" s="2" customFormat="1" ht="18" customHeight="1">
      <c r="A22" s="37"/>
      <c r="B22" s="43"/>
      <c r="C22" s="37"/>
      <c r="D22" s="37"/>
      <c r="E22" s="137" t="s">
        <v>32</v>
      </c>
      <c r="F22" s="37"/>
      <c r="G22" s="37"/>
      <c r="H22" s="37"/>
      <c r="I22" s="135" t="s">
        <v>28</v>
      </c>
      <c r="J22" s="137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Z22" s="130" t="s">
        <v>127</v>
      </c>
      <c r="BA22" s="130" t="s">
        <v>1</v>
      </c>
      <c r="BB22" s="130" t="s">
        <v>1</v>
      </c>
      <c r="BC22" s="130" t="s">
        <v>128</v>
      </c>
      <c r="BD22" s="130" t="s">
        <v>87</v>
      </c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5" t="s">
        <v>36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07.25" customHeight="1">
      <c r="A25" s="139"/>
      <c r="B25" s="140"/>
      <c r="C25" s="139"/>
      <c r="D25" s="139"/>
      <c r="E25" s="141" t="s">
        <v>37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3"/>
      <c r="E27" s="143"/>
      <c r="F27" s="143"/>
      <c r="G27" s="143"/>
      <c r="H27" s="143"/>
      <c r="I27" s="143"/>
      <c r="J27" s="143"/>
      <c r="K27" s="143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4" t="s">
        <v>38</v>
      </c>
      <c r="E28" s="37"/>
      <c r="F28" s="37"/>
      <c r="G28" s="37"/>
      <c r="H28" s="37"/>
      <c r="I28" s="37"/>
      <c r="J28" s="145">
        <f>ROUND(J127,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3"/>
      <c r="E29" s="143"/>
      <c r="F29" s="143"/>
      <c r="G29" s="143"/>
      <c r="H29" s="143"/>
      <c r="I29" s="143"/>
      <c r="J29" s="143"/>
      <c r="K29" s="14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6" t="s">
        <v>40</v>
      </c>
      <c r="G30" s="37"/>
      <c r="H30" s="37"/>
      <c r="I30" s="146" t="s">
        <v>39</v>
      </c>
      <c r="J30" s="146" t="s">
        <v>41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7" t="s">
        <v>42</v>
      </c>
      <c r="E31" s="135" t="s">
        <v>43</v>
      </c>
      <c r="F31" s="148">
        <f>ROUND((SUM(BE127:BE411)),  2)</f>
        <v>0</v>
      </c>
      <c r="G31" s="37"/>
      <c r="H31" s="37"/>
      <c r="I31" s="149">
        <v>0.20999999999999999</v>
      </c>
      <c r="J31" s="148">
        <f>ROUND(((SUM(BE127:BE411))*I31),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5" t="s">
        <v>44</v>
      </c>
      <c r="F32" s="148">
        <f>ROUND((SUM(BF127:BF411)),  2)</f>
        <v>0</v>
      </c>
      <c r="G32" s="37"/>
      <c r="H32" s="37"/>
      <c r="I32" s="149">
        <v>0.12</v>
      </c>
      <c r="J32" s="148">
        <f>ROUND(((SUM(BF127:BF411))*I32),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5" t="s">
        <v>45</v>
      </c>
      <c r="F33" s="148">
        <f>ROUND((SUM(BG127:BG411)),  2)</f>
        <v>0</v>
      </c>
      <c r="G33" s="37"/>
      <c r="H33" s="37"/>
      <c r="I33" s="149">
        <v>0.20999999999999999</v>
      </c>
      <c r="J33" s="148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5" t="s">
        <v>46</v>
      </c>
      <c r="F34" s="148">
        <f>ROUND((SUM(BH127:BH411)),  2)</f>
        <v>0</v>
      </c>
      <c r="G34" s="37"/>
      <c r="H34" s="37"/>
      <c r="I34" s="149">
        <v>0.12</v>
      </c>
      <c r="J34" s="148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47</v>
      </c>
      <c r="F35" s="148">
        <f>ROUND((SUM(BI127:BI411)),  2)</f>
        <v>0</v>
      </c>
      <c r="G35" s="37"/>
      <c r="H35" s="37"/>
      <c r="I35" s="149">
        <v>0</v>
      </c>
      <c r="J35" s="148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50"/>
      <c r="D37" s="151" t="s">
        <v>48</v>
      </c>
      <c r="E37" s="152"/>
      <c r="F37" s="152"/>
      <c r="G37" s="153" t="s">
        <v>49</v>
      </c>
      <c r="H37" s="154" t="s">
        <v>50</v>
      </c>
      <c r="I37" s="152"/>
      <c r="J37" s="155">
        <f>SUM(J28:J35)</f>
        <v>0</v>
      </c>
      <c r="K37" s="156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Uherský Brod, opravy chodníků 2020. Ulice Pod Valy II - východ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21</v>
      </c>
      <c r="D87" s="39"/>
      <c r="E87" s="39"/>
      <c r="F87" s="26" t="str">
        <f>F10</f>
        <v>Uherský Brod. U vody</v>
      </c>
      <c r="G87" s="39"/>
      <c r="H87" s="39"/>
      <c r="I87" s="31" t="s">
        <v>23</v>
      </c>
      <c r="J87" s="78" t="str">
        <f>IF(J10="","",J10)</f>
        <v>6. 2. 2024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25</v>
      </c>
      <c r="D89" s="39"/>
      <c r="E89" s="39"/>
      <c r="F89" s="26" t="str">
        <f>E13</f>
        <v>TSUB Uherský Brod</v>
      </c>
      <c r="G89" s="39"/>
      <c r="H89" s="39"/>
      <c r="I89" s="31" t="s">
        <v>31</v>
      </c>
      <c r="J89" s="35" t="str">
        <f>E19</f>
        <v>Ing. Kunčík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29</v>
      </c>
      <c r="D90" s="39"/>
      <c r="E90" s="39"/>
      <c r="F90" s="26" t="str">
        <f>IF(E16="","",E16)</f>
        <v>Vyplň údaj</v>
      </c>
      <c r="G90" s="39"/>
      <c r="H90" s="39"/>
      <c r="I90" s="31" t="s">
        <v>34</v>
      </c>
      <c r="J90" s="35" t="str">
        <f>E22</f>
        <v>Ing. Kunčík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8" t="s">
        <v>130</v>
      </c>
      <c r="D92" s="169"/>
      <c r="E92" s="169"/>
      <c r="F92" s="169"/>
      <c r="G92" s="169"/>
      <c r="H92" s="169"/>
      <c r="I92" s="169"/>
      <c r="J92" s="170" t="s">
        <v>131</v>
      </c>
      <c r="K92" s="16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1" t="s">
        <v>132</v>
      </c>
      <c r="D94" s="39"/>
      <c r="E94" s="39"/>
      <c r="F94" s="39"/>
      <c r="G94" s="39"/>
      <c r="H94" s="39"/>
      <c r="I94" s="39"/>
      <c r="J94" s="109">
        <f>J127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133</v>
      </c>
    </row>
    <row r="95" s="9" customFormat="1" ht="24.96" customHeight="1">
      <c r="A95" s="9"/>
      <c r="B95" s="172"/>
      <c r="C95" s="173"/>
      <c r="D95" s="174" t="s">
        <v>134</v>
      </c>
      <c r="E95" s="175"/>
      <c r="F95" s="175"/>
      <c r="G95" s="175"/>
      <c r="H95" s="175"/>
      <c r="I95" s="175"/>
      <c r="J95" s="176">
        <f>J128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135</v>
      </c>
      <c r="E96" s="181"/>
      <c r="F96" s="181"/>
      <c r="G96" s="181"/>
      <c r="H96" s="181"/>
      <c r="I96" s="181"/>
      <c r="J96" s="182">
        <f>J129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136</v>
      </c>
      <c r="E97" s="181"/>
      <c r="F97" s="181"/>
      <c r="G97" s="181"/>
      <c r="H97" s="181"/>
      <c r="I97" s="181"/>
      <c r="J97" s="182">
        <f>J250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137</v>
      </c>
      <c r="E98" s="181"/>
      <c r="F98" s="181"/>
      <c r="G98" s="181"/>
      <c r="H98" s="181"/>
      <c r="I98" s="181"/>
      <c r="J98" s="182">
        <f>J260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138</v>
      </c>
      <c r="E99" s="181"/>
      <c r="F99" s="181"/>
      <c r="G99" s="181"/>
      <c r="H99" s="181"/>
      <c r="I99" s="181"/>
      <c r="J99" s="182">
        <f>J320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139</v>
      </c>
      <c r="E100" s="181"/>
      <c r="F100" s="181"/>
      <c r="G100" s="181"/>
      <c r="H100" s="181"/>
      <c r="I100" s="181"/>
      <c r="J100" s="182">
        <f>J331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140</v>
      </c>
      <c r="E101" s="181"/>
      <c r="F101" s="181"/>
      <c r="G101" s="181"/>
      <c r="H101" s="181"/>
      <c r="I101" s="181"/>
      <c r="J101" s="182">
        <f>J339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141</v>
      </c>
      <c r="E102" s="181"/>
      <c r="F102" s="181"/>
      <c r="G102" s="181"/>
      <c r="H102" s="181"/>
      <c r="I102" s="181"/>
      <c r="J102" s="182">
        <f>J353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142</v>
      </c>
      <c r="E103" s="175"/>
      <c r="F103" s="175"/>
      <c r="G103" s="175"/>
      <c r="H103" s="175"/>
      <c r="I103" s="175"/>
      <c r="J103" s="176">
        <f>J357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143</v>
      </c>
      <c r="E104" s="181"/>
      <c r="F104" s="181"/>
      <c r="G104" s="181"/>
      <c r="H104" s="181"/>
      <c r="I104" s="181"/>
      <c r="J104" s="182">
        <f>J358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2"/>
      <c r="C105" s="173"/>
      <c r="D105" s="174" t="s">
        <v>144</v>
      </c>
      <c r="E105" s="175"/>
      <c r="F105" s="175"/>
      <c r="G105" s="175"/>
      <c r="H105" s="175"/>
      <c r="I105" s="175"/>
      <c r="J105" s="176">
        <f>J365</f>
        <v>0</v>
      </c>
      <c r="K105" s="173"/>
      <c r="L105" s="17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8"/>
      <c r="C106" s="179"/>
      <c r="D106" s="180" t="s">
        <v>145</v>
      </c>
      <c r="E106" s="181"/>
      <c r="F106" s="181"/>
      <c r="G106" s="181"/>
      <c r="H106" s="181"/>
      <c r="I106" s="181"/>
      <c r="J106" s="182">
        <f>J371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146</v>
      </c>
      <c r="E107" s="181"/>
      <c r="F107" s="181"/>
      <c r="G107" s="181"/>
      <c r="H107" s="181"/>
      <c r="I107" s="181"/>
      <c r="J107" s="182">
        <f>J387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147</v>
      </c>
      <c r="E108" s="181"/>
      <c r="F108" s="181"/>
      <c r="G108" s="181"/>
      <c r="H108" s="181"/>
      <c r="I108" s="181"/>
      <c r="J108" s="182">
        <f>J405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148</v>
      </c>
      <c r="E109" s="181"/>
      <c r="F109" s="181"/>
      <c r="G109" s="181"/>
      <c r="H109" s="181"/>
      <c r="I109" s="181"/>
      <c r="J109" s="182">
        <f>J408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149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E7</f>
        <v>Uherský Brod, opravy chodníků 2020. Ulice Pod Valy II - východ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21</v>
      </c>
      <c r="D121" s="39"/>
      <c r="E121" s="39"/>
      <c r="F121" s="26" t="str">
        <f>F10</f>
        <v>Uherský Brod. U vody</v>
      </c>
      <c r="G121" s="39"/>
      <c r="H121" s="39"/>
      <c r="I121" s="31" t="s">
        <v>23</v>
      </c>
      <c r="J121" s="78" t="str">
        <f>IF(J10="","",J10)</f>
        <v>6. 2. 2024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25</v>
      </c>
      <c r="D123" s="39"/>
      <c r="E123" s="39"/>
      <c r="F123" s="26" t="str">
        <f>E13</f>
        <v>TSUB Uherský Brod</v>
      </c>
      <c r="G123" s="39"/>
      <c r="H123" s="39"/>
      <c r="I123" s="31" t="s">
        <v>31</v>
      </c>
      <c r="J123" s="35" t="str">
        <f>E19</f>
        <v>Ing. Kunčík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29</v>
      </c>
      <c r="D124" s="39"/>
      <c r="E124" s="39"/>
      <c r="F124" s="26" t="str">
        <f>IF(E16="","",E16)</f>
        <v>Vyplň údaj</v>
      </c>
      <c r="G124" s="39"/>
      <c r="H124" s="39"/>
      <c r="I124" s="31" t="s">
        <v>34</v>
      </c>
      <c r="J124" s="35" t="str">
        <f>E22</f>
        <v>Ing. Kunčík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84"/>
      <c r="B126" s="185"/>
      <c r="C126" s="186" t="s">
        <v>150</v>
      </c>
      <c r="D126" s="187" t="s">
        <v>63</v>
      </c>
      <c r="E126" s="187" t="s">
        <v>59</v>
      </c>
      <c r="F126" s="187" t="s">
        <v>60</v>
      </c>
      <c r="G126" s="187" t="s">
        <v>151</v>
      </c>
      <c r="H126" s="187" t="s">
        <v>152</v>
      </c>
      <c r="I126" s="187" t="s">
        <v>153</v>
      </c>
      <c r="J126" s="187" t="s">
        <v>131</v>
      </c>
      <c r="K126" s="188" t="s">
        <v>154</v>
      </c>
      <c r="L126" s="189"/>
      <c r="M126" s="99" t="s">
        <v>1</v>
      </c>
      <c r="N126" s="100" t="s">
        <v>42</v>
      </c>
      <c r="O126" s="100" t="s">
        <v>155</v>
      </c>
      <c r="P126" s="100" t="s">
        <v>156</v>
      </c>
      <c r="Q126" s="100" t="s">
        <v>157</v>
      </c>
      <c r="R126" s="100" t="s">
        <v>158</v>
      </c>
      <c r="S126" s="100" t="s">
        <v>159</v>
      </c>
      <c r="T126" s="101" t="s">
        <v>160</v>
      </c>
      <c r="U126" s="184"/>
      <c r="V126" s="184"/>
      <c r="W126" s="184"/>
      <c r="X126" s="184"/>
      <c r="Y126" s="184"/>
      <c r="Z126" s="184"/>
      <c r="AA126" s="184"/>
      <c r="AB126" s="184"/>
      <c r="AC126" s="184"/>
      <c r="AD126" s="184"/>
      <c r="AE126" s="184"/>
    </row>
    <row r="127" s="2" customFormat="1" ht="22.8" customHeight="1">
      <c r="A127" s="37"/>
      <c r="B127" s="38"/>
      <c r="C127" s="106" t="s">
        <v>161</v>
      </c>
      <c r="D127" s="39"/>
      <c r="E127" s="39"/>
      <c r="F127" s="39"/>
      <c r="G127" s="39"/>
      <c r="H127" s="39"/>
      <c r="I127" s="39"/>
      <c r="J127" s="190">
        <f>BK127</f>
        <v>0</v>
      </c>
      <c r="K127" s="39"/>
      <c r="L127" s="43"/>
      <c r="M127" s="102"/>
      <c r="N127" s="191"/>
      <c r="O127" s="103"/>
      <c r="P127" s="192">
        <f>P128+P357+P365</f>
        <v>0</v>
      </c>
      <c r="Q127" s="103"/>
      <c r="R127" s="192">
        <f>R128+R357+R365</f>
        <v>299.03147452000007</v>
      </c>
      <c r="S127" s="103"/>
      <c r="T127" s="193">
        <f>T128+T357+T365</f>
        <v>263.91162000000003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77</v>
      </c>
      <c r="AU127" s="16" t="s">
        <v>133</v>
      </c>
      <c r="BK127" s="194">
        <f>BK128+BK357+BK365</f>
        <v>0</v>
      </c>
    </row>
    <row r="128" s="12" customFormat="1" ht="25.92" customHeight="1">
      <c r="A128" s="12"/>
      <c r="B128" s="195"/>
      <c r="C128" s="196"/>
      <c r="D128" s="197" t="s">
        <v>77</v>
      </c>
      <c r="E128" s="198" t="s">
        <v>162</v>
      </c>
      <c r="F128" s="198" t="s">
        <v>163</v>
      </c>
      <c r="G128" s="196"/>
      <c r="H128" s="196"/>
      <c r="I128" s="199"/>
      <c r="J128" s="200">
        <f>BK128</f>
        <v>0</v>
      </c>
      <c r="K128" s="196"/>
      <c r="L128" s="201"/>
      <c r="M128" s="202"/>
      <c r="N128" s="203"/>
      <c r="O128" s="203"/>
      <c r="P128" s="204">
        <f>P129+P250+P260+P320+P331+P339+P353</f>
        <v>0</v>
      </c>
      <c r="Q128" s="203"/>
      <c r="R128" s="204">
        <f>R129+R250+R260+R320+R331+R339+R353</f>
        <v>299.00821792000005</v>
      </c>
      <c r="S128" s="203"/>
      <c r="T128" s="205">
        <f>T129+T250+T260+T320+T331+T339+T353</f>
        <v>263.91162000000003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83</v>
      </c>
      <c r="AT128" s="207" t="s">
        <v>77</v>
      </c>
      <c r="AU128" s="207" t="s">
        <v>78</v>
      </c>
      <c r="AY128" s="206" t="s">
        <v>164</v>
      </c>
      <c r="BK128" s="208">
        <f>BK129+BK250+BK260+BK320+BK331+BK339+BK353</f>
        <v>0</v>
      </c>
    </row>
    <row r="129" s="12" customFormat="1" ht="22.8" customHeight="1">
      <c r="A129" s="12"/>
      <c r="B129" s="195"/>
      <c r="C129" s="196"/>
      <c r="D129" s="197" t="s">
        <v>77</v>
      </c>
      <c r="E129" s="209" t="s">
        <v>83</v>
      </c>
      <c r="F129" s="209" t="s">
        <v>165</v>
      </c>
      <c r="G129" s="196"/>
      <c r="H129" s="196"/>
      <c r="I129" s="199"/>
      <c r="J129" s="210">
        <f>BK129</f>
        <v>0</v>
      </c>
      <c r="K129" s="196"/>
      <c r="L129" s="201"/>
      <c r="M129" s="202"/>
      <c r="N129" s="203"/>
      <c r="O129" s="203"/>
      <c r="P129" s="204">
        <f>SUM(P130:P249)</f>
        <v>0</v>
      </c>
      <c r="Q129" s="203"/>
      <c r="R129" s="204">
        <f>SUM(R130:R249)</f>
        <v>174.795614</v>
      </c>
      <c r="S129" s="203"/>
      <c r="T129" s="205">
        <f>SUM(T130:T249)</f>
        <v>262.56162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6" t="s">
        <v>83</v>
      </c>
      <c r="AT129" s="207" t="s">
        <v>77</v>
      </c>
      <c r="AU129" s="207" t="s">
        <v>83</v>
      </c>
      <c r="AY129" s="206" t="s">
        <v>164</v>
      </c>
      <c r="BK129" s="208">
        <f>SUM(BK130:BK249)</f>
        <v>0</v>
      </c>
    </row>
    <row r="130" s="2" customFormat="1" ht="16.5" customHeight="1">
      <c r="A130" s="37"/>
      <c r="B130" s="38"/>
      <c r="C130" s="211" t="s">
        <v>83</v>
      </c>
      <c r="D130" s="211" t="s">
        <v>166</v>
      </c>
      <c r="E130" s="212" t="s">
        <v>167</v>
      </c>
      <c r="F130" s="213" t="s">
        <v>168</v>
      </c>
      <c r="G130" s="214" t="s">
        <v>169</v>
      </c>
      <c r="H130" s="215">
        <v>34.399999999999999</v>
      </c>
      <c r="I130" s="216"/>
      <c r="J130" s="217">
        <f>ROUND(I130*H130,2)</f>
        <v>0</v>
      </c>
      <c r="K130" s="213" t="s">
        <v>170</v>
      </c>
      <c r="L130" s="43"/>
      <c r="M130" s="218" t="s">
        <v>1</v>
      </c>
      <c r="N130" s="219" t="s">
        <v>43</v>
      </c>
      <c r="O130" s="90"/>
      <c r="P130" s="220">
        <f>O130*H130</f>
        <v>0</v>
      </c>
      <c r="Q130" s="220">
        <v>0</v>
      </c>
      <c r="R130" s="220">
        <f>Q130*H130</f>
        <v>0</v>
      </c>
      <c r="S130" s="220">
        <v>0.26000000000000001</v>
      </c>
      <c r="T130" s="221">
        <f>S130*H130</f>
        <v>8.9439999999999991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116</v>
      </c>
      <c r="AT130" s="222" t="s">
        <v>166</v>
      </c>
      <c r="AU130" s="222" t="s">
        <v>87</v>
      </c>
      <c r="AY130" s="16" t="s">
        <v>164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83</v>
      </c>
      <c r="BK130" s="223">
        <f>ROUND(I130*H130,2)</f>
        <v>0</v>
      </c>
      <c r="BL130" s="16" t="s">
        <v>116</v>
      </c>
      <c r="BM130" s="222" t="s">
        <v>171</v>
      </c>
    </row>
    <row r="131" s="2" customFormat="1">
      <c r="A131" s="37"/>
      <c r="B131" s="38"/>
      <c r="C131" s="39"/>
      <c r="D131" s="224" t="s">
        <v>172</v>
      </c>
      <c r="E131" s="39"/>
      <c r="F131" s="225" t="s">
        <v>173</v>
      </c>
      <c r="G131" s="39"/>
      <c r="H131" s="39"/>
      <c r="I131" s="226"/>
      <c r="J131" s="39"/>
      <c r="K131" s="39"/>
      <c r="L131" s="43"/>
      <c r="M131" s="227"/>
      <c r="N131" s="228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172</v>
      </c>
      <c r="AU131" s="16" t="s">
        <v>87</v>
      </c>
    </row>
    <row r="132" s="2" customFormat="1">
      <c r="A132" s="37"/>
      <c r="B132" s="38"/>
      <c r="C132" s="39"/>
      <c r="D132" s="229" t="s">
        <v>174</v>
      </c>
      <c r="E132" s="39"/>
      <c r="F132" s="230" t="s">
        <v>175</v>
      </c>
      <c r="G132" s="39"/>
      <c r="H132" s="39"/>
      <c r="I132" s="226"/>
      <c r="J132" s="39"/>
      <c r="K132" s="39"/>
      <c r="L132" s="43"/>
      <c r="M132" s="227"/>
      <c r="N132" s="228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174</v>
      </c>
      <c r="AU132" s="16" t="s">
        <v>87</v>
      </c>
    </row>
    <row r="133" s="13" customFormat="1">
      <c r="A133" s="13"/>
      <c r="B133" s="231"/>
      <c r="C133" s="232"/>
      <c r="D133" s="224" t="s">
        <v>176</v>
      </c>
      <c r="E133" s="233" t="s">
        <v>1</v>
      </c>
      <c r="F133" s="234" t="s">
        <v>177</v>
      </c>
      <c r="G133" s="232"/>
      <c r="H133" s="235">
        <v>34.399999999999999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176</v>
      </c>
      <c r="AU133" s="241" t="s">
        <v>87</v>
      </c>
      <c r="AV133" s="13" t="s">
        <v>87</v>
      </c>
      <c r="AW133" s="13" t="s">
        <v>33</v>
      </c>
      <c r="AX133" s="13" t="s">
        <v>83</v>
      </c>
      <c r="AY133" s="241" t="s">
        <v>164</v>
      </c>
    </row>
    <row r="134" s="2" customFormat="1" ht="16.5" customHeight="1">
      <c r="A134" s="37"/>
      <c r="B134" s="38"/>
      <c r="C134" s="211" t="s">
        <v>87</v>
      </c>
      <c r="D134" s="211" t="s">
        <v>166</v>
      </c>
      <c r="E134" s="212" t="s">
        <v>178</v>
      </c>
      <c r="F134" s="213" t="s">
        <v>179</v>
      </c>
      <c r="G134" s="214" t="s">
        <v>169</v>
      </c>
      <c r="H134" s="215">
        <v>55.119999999999997</v>
      </c>
      <c r="I134" s="216"/>
      <c r="J134" s="217">
        <f>ROUND(I134*H134,2)</f>
        <v>0</v>
      </c>
      <c r="K134" s="213" t="s">
        <v>170</v>
      </c>
      <c r="L134" s="43"/>
      <c r="M134" s="218" t="s">
        <v>1</v>
      </c>
      <c r="N134" s="219" t="s">
        <v>43</v>
      </c>
      <c r="O134" s="90"/>
      <c r="P134" s="220">
        <f>O134*H134</f>
        <v>0</v>
      </c>
      <c r="Q134" s="220">
        <v>0</v>
      </c>
      <c r="R134" s="220">
        <f>Q134*H134</f>
        <v>0</v>
      </c>
      <c r="S134" s="220">
        <v>0.28100000000000003</v>
      </c>
      <c r="T134" s="221">
        <f>S134*H134</f>
        <v>15.488720000000001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116</v>
      </c>
      <c r="AT134" s="222" t="s">
        <v>166</v>
      </c>
      <c r="AU134" s="222" t="s">
        <v>87</v>
      </c>
      <c r="AY134" s="16" t="s">
        <v>164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83</v>
      </c>
      <c r="BK134" s="223">
        <f>ROUND(I134*H134,2)</f>
        <v>0</v>
      </c>
      <c r="BL134" s="16" t="s">
        <v>116</v>
      </c>
      <c r="BM134" s="222" t="s">
        <v>180</v>
      </c>
    </row>
    <row r="135" s="2" customFormat="1">
      <c r="A135" s="37"/>
      <c r="B135" s="38"/>
      <c r="C135" s="39"/>
      <c r="D135" s="224" t="s">
        <v>172</v>
      </c>
      <c r="E135" s="39"/>
      <c r="F135" s="225" t="s">
        <v>181</v>
      </c>
      <c r="G135" s="39"/>
      <c r="H135" s="39"/>
      <c r="I135" s="226"/>
      <c r="J135" s="39"/>
      <c r="K135" s="39"/>
      <c r="L135" s="43"/>
      <c r="M135" s="227"/>
      <c r="N135" s="228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172</v>
      </c>
      <c r="AU135" s="16" t="s">
        <v>87</v>
      </c>
    </row>
    <row r="136" s="2" customFormat="1">
      <c r="A136" s="37"/>
      <c r="B136" s="38"/>
      <c r="C136" s="39"/>
      <c r="D136" s="229" t="s">
        <v>174</v>
      </c>
      <c r="E136" s="39"/>
      <c r="F136" s="230" t="s">
        <v>182</v>
      </c>
      <c r="G136" s="39"/>
      <c r="H136" s="39"/>
      <c r="I136" s="226"/>
      <c r="J136" s="39"/>
      <c r="K136" s="39"/>
      <c r="L136" s="43"/>
      <c r="M136" s="227"/>
      <c r="N136" s="228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174</v>
      </c>
      <c r="AU136" s="16" t="s">
        <v>87</v>
      </c>
    </row>
    <row r="137" s="13" customFormat="1">
      <c r="A137" s="13"/>
      <c r="B137" s="231"/>
      <c r="C137" s="232"/>
      <c r="D137" s="224" t="s">
        <v>176</v>
      </c>
      <c r="E137" s="233" t="s">
        <v>88</v>
      </c>
      <c r="F137" s="234" t="s">
        <v>183</v>
      </c>
      <c r="G137" s="232"/>
      <c r="H137" s="235">
        <v>55.119999999999997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176</v>
      </c>
      <c r="AU137" s="241" t="s">
        <v>87</v>
      </c>
      <c r="AV137" s="13" t="s">
        <v>87</v>
      </c>
      <c r="AW137" s="13" t="s">
        <v>33</v>
      </c>
      <c r="AX137" s="13" t="s">
        <v>83</v>
      </c>
      <c r="AY137" s="241" t="s">
        <v>164</v>
      </c>
    </row>
    <row r="138" s="2" customFormat="1" ht="21.75" customHeight="1">
      <c r="A138" s="37"/>
      <c r="B138" s="38"/>
      <c r="C138" s="211" t="s">
        <v>184</v>
      </c>
      <c r="D138" s="211" t="s">
        <v>166</v>
      </c>
      <c r="E138" s="212" t="s">
        <v>185</v>
      </c>
      <c r="F138" s="213" t="s">
        <v>186</v>
      </c>
      <c r="G138" s="214" t="s">
        <v>169</v>
      </c>
      <c r="H138" s="215">
        <v>271.18000000000001</v>
      </c>
      <c r="I138" s="216"/>
      <c r="J138" s="217">
        <f>ROUND(I138*H138,2)</f>
        <v>0</v>
      </c>
      <c r="K138" s="213" t="s">
        <v>170</v>
      </c>
      <c r="L138" s="43"/>
      <c r="M138" s="218" t="s">
        <v>1</v>
      </c>
      <c r="N138" s="219" t="s">
        <v>43</v>
      </c>
      <c r="O138" s="90"/>
      <c r="P138" s="220">
        <f>O138*H138</f>
        <v>0</v>
      </c>
      <c r="Q138" s="220">
        <v>0</v>
      </c>
      <c r="R138" s="220">
        <f>Q138*H138</f>
        <v>0</v>
      </c>
      <c r="S138" s="220">
        <v>0.255</v>
      </c>
      <c r="T138" s="221">
        <f>S138*H138</f>
        <v>69.150900000000007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116</v>
      </c>
      <c r="AT138" s="222" t="s">
        <v>166</v>
      </c>
      <c r="AU138" s="222" t="s">
        <v>87</v>
      </c>
      <c r="AY138" s="16" t="s">
        <v>164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83</v>
      </c>
      <c r="BK138" s="223">
        <f>ROUND(I138*H138,2)</f>
        <v>0</v>
      </c>
      <c r="BL138" s="16" t="s">
        <v>116</v>
      </c>
      <c r="BM138" s="222" t="s">
        <v>187</v>
      </c>
    </row>
    <row r="139" s="2" customFormat="1">
      <c r="A139" s="37"/>
      <c r="B139" s="38"/>
      <c r="C139" s="39"/>
      <c r="D139" s="224" t="s">
        <v>172</v>
      </c>
      <c r="E139" s="39"/>
      <c r="F139" s="225" t="s">
        <v>188</v>
      </c>
      <c r="G139" s="39"/>
      <c r="H139" s="39"/>
      <c r="I139" s="226"/>
      <c r="J139" s="39"/>
      <c r="K139" s="39"/>
      <c r="L139" s="43"/>
      <c r="M139" s="227"/>
      <c r="N139" s="228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172</v>
      </c>
      <c r="AU139" s="16" t="s">
        <v>87</v>
      </c>
    </row>
    <row r="140" s="2" customFormat="1">
      <c r="A140" s="37"/>
      <c r="B140" s="38"/>
      <c r="C140" s="39"/>
      <c r="D140" s="229" t="s">
        <v>174</v>
      </c>
      <c r="E140" s="39"/>
      <c r="F140" s="230" t="s">
        <v>189</v>
      </c>
      <c r="G140" s="39"/>
      <c r="H140" s="39"/>
      <c r="I140" s="226"/>
      <c r="J140" s="39"/>
      <c r="K140" s="39"/>
      <c r="L140" s="43"/>
      <c r="M140" s="227"/>
      <c r="N140" s="228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174</v>
      </c>
      <c r="AU140" s="16" t="s">
        <v>87</v>
      </c>
    </row>
    <row r="141" s="13" customFormat="1">
      <c r="A141" s="13"/>
      <c r="B141" s="231"/>
      <c r="C141" s="232"/>
      <c r="D141" s="224" t="s">
        <v>176</v>
      </c>
      <c r="E141" s="233" t="s">
        <v>85</v>
      </c>
      <c r="F141" s="234" t="s">
        <v>190</v>
      </c>
      <c r="G141" s="232"/>
      <c r="H141" s="235">
        <v>271.18000000000001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176</v>
      </c>
      <c r="AU141" s="241" t="s">
        <v>87</v>
      </c>
      <c r="AV141" s="13" t="s">
        <v>87</v>
      </c>
      <c r="AW141" s="13" t="s">
        <v>33</v>
      </c>
      <c r="AX141" s="13" t="s">
        <v>83</v>
      </c>
      <c r="AY141" s="241" t="s">
        <v>164</v>
      </c>
    </row>
    <row r="142" s="2" customFormat="1" ht="16.5" customHeight="1">
      <c r="A142" s="37"/>
      <c r="B142" s="38"/>
      <c r="C142" s="211" t="s">
        <v>116</v>
      </c>
      <c r="D142" s="211" t="s">
        <v>166</v>
      </c>
      <c r="E142" s="212" t="s">
        <v>191</v>
      </c>
      <c r="F142" s="213" t="s">
        <v>192</v>
      </c>
      <c r="G142" s="214" t="s">
        <v>169</v>
      </c>
      <c r="H142" s="215">
        <v>326.30000000000001</v>
      </c>
      <c r="I142" s="216"/>
      <c r="J142" s="217">
        <f>ROUND(I142*H142,2)</f>
        <v>0</v>
      </c>
      <c r="K142" s="213" t="s">
        <v>170</v>
      </c>
      <c r="L142" s="43"/>
      <c r="M142" s="218" t="s">
        <v>1</v>
      </c>
      <c r="N142" s="219" t="s">
        <v>43</v>
      </c>
      <c r="O142" s="90"/>
      <c r="P142" s="220">
        <f>O142*H142</f>
        <v>0</v>
      </c>
      <c r="Q142" s="220">
        <v>0</v>
      </c>
      <c r="R142" s="220">
        <f>Q142*H142</f>
        <v>0</v>
      </c>
      <c r="S142" s="220">
        <v>0.5</v>
      </c>
      <c r="T142" s="221">
        <f>S142*H142</f>
        <v>163.15000000000001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116</v>
      </c>
      <c r="AT142" s="222" t="s">
        <v>166</v>
      </c>
      <c r="AU142" s="222" t="s">
        <v>87</v>
      </c>
      <c r="AY142" s="16" t="s">
        <v>164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83</v>
      </c>
      <c r="BK142" s="223">
        <f>ROUND(I142*H142,2)</f>
        <v>0</v>
      </c>
      <c r="BL142" s="16" t="s">
        <v>116</v>
      </c>
      <c r="BM142" s="222" t="s">
        <v>193</v>
      </c>
    </row>
    <row r="143" s="2" customFormat="1">
      <c r="A143" s="37"/>
      <c r="B143" s="38"/>
      <c r="C143" s="39"/>
      <c r="D143" s="224" t="s">
        <v>172</v>
      </c>
      <c r="E143" s="39"/>
      <c r="F143" s="225" t="s">
        <v>194</v>
      </c>
      <c r="G143" s="39"/>
      <c r="H143" s="39"/>
      <c r="I143" s="226"/>
      <c r="J143" s="39"/>
      <c r="K143" s="39"/>
      <c r="L143" s="43"/>
      <c r="M143" s="227"/>
      <c r="N143" s="228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172</v>
      </c>
      <c r="AU143" s="16" t="s">
        <v>87</v>
      </c>
    </row>
    <row r="144" s="2" customFormat="1">
      <c r="A144" s="37"/>
      <c r="B144" s="38"/>
      <c r="C144" s="39"/>
      <c r="D144" s="229" t="s">
        <v>174</v>
      </c>
      <c r="E144" s="39"/>
      <c r="F144" s="230" t="s">
        <v>195</v>
      </c>
      <c r="G144" s="39"/>
      <c r="H144" s="39"/>
      <c r="I144" s="226"/>
      <c r="J144" s="39"/>
      <c r="K144" s="39"/>
      <c r="L144" s="43"/>
      <c r="M144" s="227"/>
      <c r="N144" s="228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174</v>
      </c>
      <c r="AU144" s="16" t="s">
        <v>87</v>
      </c>
    </row>
    <row r="145" s="13" customFormat="1">
      <c r="A145" s="13"/>
      <c r="B145" s="231"/>
      <c r="C145" s="232"/>
      <c r="D145" s="224" t="s">
        <v>176</v>
      </c>
      <c r="E145" s="233" t="s">
        <v>1</v>
      </c>
      <c r="F145" s="234" t="s">
        <v>196</v>
      </c>
      <c r="G145" s="232"/>
      <c r="H145" s="235">
        <v>326.30000000000001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176</v>
      </c>
      <c r="AU145" s="241" t="s">
        <v>87</v>
      </c>
      <c r="AV145" s="13" t="s">
        <v>87</v>
      </c>
      <c r="AW145" s="13" t="s">
        <v>33</v>
      </c>
      <c r="AX145" s="13" t="s">
        <v>83</v>
      </c>
      <c r="AY145" s="241" t="s">
        <v>164</v>
      </c>
    </row>
    <row r="146" s="2" customFormat="1" ht="16.5" customHeight="1">
      <c r="A146" s="37"/>
      <c r="B146" s="38"/>
      <c r="C146" s="211" t="s">
        <v>197</v>
      </c>
      <c r="D146" s="211" t="s">
        <v>166</v>
      </c>
      <c r="E146" s="212" t="s">
        <v>198</v>
      </c>
      <c r="F146" s="213" t="s">
        <v>199</v>
      </c>
      <c r="G146" s="214" t="s">
        <v>200</v>
      </c>
      <c r="H146" s="215">
        <v>145.69999999999999</v>
      </c>
      <c r="I146" s="216"/>
      <c r="J146" s="217">
        <f>ROUND(I146*H146,2)</f>
        <v>0</v>
      </c>
      <c r="K146" s="213" t="s">
        <v>170</v>
      </c>
      <c r="L146" s="43"/>
      <c r="M146" s="218" t="s">
        <v>1</v>
      </c>
      <c r="N146" s="219" t="s">
        <v>43</v>
      </c>
      <c r="O146" s="90"/>
      <c r="P146" s="220">
        <f>O146*H146</f>
        <v>0</v>
      </c>
      <c r="Q146" s="220">
        <v>0</v>
      </c>
      <c r="R146" s="220">
        <f>Q146*H146</f>
        <v>0</v>
      </c>
      <c r="S146" s="220">
        <v>0.040000000000000001</v>
      </c>
      <c r="T146" s="221">
        <f>S146*H146</f>
        <v>5.8279999999999994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116</v>
      </c>
      <c r="AT146" s="222" t="s">
        <v>166</v>
      </c>
      <c r="AU146" s="222" t="s">
        <v>87</v>
      </c>
      <c r="AY146" s="16" t="s">
        <v>164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83</v>
      </c>
      <c r="BK146" s="223">
        <f>ROUND(I146*H146,2)</f>
        <v>0</v>
      </c>
      <c r="BL146" s="16" t="s">
        <v>116</v>
      </c>
      <c r="BM146" s="222" t="s">
        <v>201</v>
      </c>
    </row>
    <row r="147" s="2" customFormat="1">
      <c r="A147" s="37"/>
      <c r="B147" s="38"/>
      <c r="C147" s="39"/>
      <c r="D147" s="224" t="s">
        <v>172</v>
      </c>
      <c r="E147" s="39"/>
      <c r="F147" s="225" t="s">
        <v>202</v>
      </c>
      <c r="G147" s="39"/>
      <c r="H147" s="39"/>
      <c r="I147" s="226"/>
      <c r="J147" s="39"/>
      <c r="K147" s="39"/>
      <c r="L147" s="43"/>
      <c r="M147" s="227"/>
      <c r="N147" s="228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172</v>
      </c>
      <c r="AU147" s="16" t="s">
        <v>87</v>
      </c>
    </row>
    <row r="148" s="2" customFormat="1">
      <c r="A148" s="37"/>
      <c r="B148" s="38"/>
      <c r="C148" s="39"/>
      <c r="D148" s="229" t="s">
        <v>174</v>
      </c>
      <c r="E148" s="39"/>
      <c r="F148" s="230" t="s">
        <v>203</v>
      </c>
      <c r="G148" s="39"/>
      <c r="H148" s="39"/>
      <c r="I148" s="226"/>
      <c r="J148" s="39"/>
      <c r="K148" s="39"/>
      <c r="L148" s="43"/>
      <c r="M148" s="227"/>
      <c r="N148" s="228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174</v>
      </c>
      <c r="AU148" s="16" t="s">
        <v>87</v>
      </c>
    </row>
    <row r="149" s="13" customFormat="1">
      <c r="A149" s="13"/>
      <c r="B149" s="231"/>
      <c r="C149" s="232"/>
      <c r="D149" s="224" t="s">
        <v>176</v>
      </c>
      <c r="E149" s="233" t="s">
        <v>1</v>
      </c>
      <c r="F149" s="234" t="s">
        <v>204</v>
      </c>
      <c r="G149" s="232"/>
      <c r="H149" s="235">
        <v>145.69999999999999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176</v>
      </c>
      <c r="AU149" s="241" t="s">
        <v>87</v>
      </c>
      <c r="AV149" s="13" t="s">
        <v>87</v>
      </c>
      <c r="AW149" s="13" t="s">
        <v>33</v>
      </c>
      <c r="AX149" s="13" t="s">
        <v>83</v>
      </c>
      <c r="AY149" s="241" t="s">
        <v>164</v>
      </c>
    </row>
    <row r="150" s="2" customFormat="1" ht="16.5" customHeight="1">
      <c r="A150" s="37"/>
      <c r="B150" s="38"/>
      <c r="C150" s="211" t="s">
        <v>205</v>
      </c>
      <c r="D150" s="211" t="s">
        <v>166</v>
      </c>
      <c r="E150" s="212" t="s">
        <v>206</v>
      </c>
      <c r="F150" s="213" t="s">
        <v>207</v>
      </c>
      <c r="G150" s="214" t="s">
        <v>200</v>
      </c>
      <c r="H150" s="215">
        <v>202</v>
      </c>
      <c r="I150" s="216"/>
      <c r="J150" s="217">
        <f>ROUND(I150*H150,2)</f>
        <v>0</v>
      </c>
      <c r="K150" s="213" t="s">
        <v>170</v>
      </c>
      <c r="L150" s="43"/>
      <c r="M150" s="218" t="s">
        <v>1</v>
      </c>
      <c r="N150" s="219" t="s">
        <v>43</v>
      </c>
      <c r="O150" s="90"/>
      <c r="P150" s="220">
        <f>O150*H150</f>
        <v>0</v>
      </c>
      <c r="Q150" s="220">
        <v>0.036900000000000002</v>
      </c>
      <c r="R150" s="220">
        <f>Q150*H150</f>
        <v>7.4538000000000002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116</v>
      </c>
      <c r="AT150" s="222" t="s">
        <v>166</v>
      </c>
      <c r="AU150" s="222" t="s">
        <v>87</v>
      </c>
      <c r="AY150" s="16" t="s">
        <v>164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83</v>
      </c>
      <c r="BK150" s="223">
        <f>ROUND(I150*H150,2)</f>
        <v>0</v>
      </c>
      <c r="BL150" s="16" t="s">
        <v>116</v>
      </c>
      <c r="BM150" s="222" t="s">
        <v>208</v>
      </c>
    </row>
    <row r="151" s="2" customFormat="1">
      <c r="A151" s="37"/>
      <c r="B151" s="38"/>
      <c r="C151" s="39"/>
      <c r="D151" s="224" t="s">
        <v>172</v>
      </c>
      <c r="E151" s="39"/>
      <c r="F151" s="225" t="s">
        <v>209</v>
      </c>
      <c r="G151" s="39"/>
      <c r="H151" s="39"/>
      <c r="I151" s="226"/>
      <c r="J151" s="39"/>
      <c r="K151" s="39"/>
      <c r="L151" s="43"/>
      <c r="M151" s="227"/>
      <c r="N151" s="228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172</v>
      </c>
      <c r="AU151" s="16" t="s">
        <v>87</v>
      </c>
    </row>
    <row r="152" s="2" customFormat="1">
      <c r="A152" s="37"/>
      <c r="B152" s="38"/>
      <c r="C152" s="39"/>
      <c r="D152" s="229" t="s">
        <v>174</v>
      </c>
      <c r="E152" s="39"/>
      <c r="F152" s="230" t="s">
        <v>210</v>
      </c>
      <c r="G152" s="39"/>
      <c r="H152" s="39"/>
      <c r="I152" s="226"/>
      <c r="J152" s="39"/>
      <c r="K152" s="39"/>
      <c r="L152" s="43"/>
      <c r="M152" s="227"/>
      <c r="N152" s="228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174</v>
      </c>
      <c r="AU152" s="16" t="s">
        <v>87</v>
      </c>
    </row>
    <row r="153" s="2" customFormat="1" ht="21.75" customHeight="1">
      <c r="A153" s="37"/>
      <c r="B153" s="38"/>
      <c r="C153" s="211" t="s">
        <v>211</v>
      </c>
      <c r="D153" s="211" t="s">
        <v>166</v>
      </c>
      <c r="E153" s="212" t="s">
        <v>212</v>
      </c>
      <c r="F153" s="213" t="s">
        <v>213</v>
      </c>
      <c r="G153" s="214" t="s">
        <v>214</v>
      </c>
      <c r="H153" s="215">
        <v>14.07</v>
      </c>
      <c r="I153" s="216"/>
      <c r="J153" s="217">
        <f>ROUND(I153*H153,2)</f>
        <v>0</v>
      </c>
      <c r="K153" s="213" t="s">
        <v>170</v>
      </c>
      <c r="L153" s="43"/>
      <c r="M153" s="218" t="s">
        <v>1</v>
      </c>
      <c r="N153" s="219" t="s">
        <v>43</v>
      </c>
      <c r="O153" s="90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116</v>
      </c>
      <c r="AT153" s="222" t="s">
        <v>166</v>
      </c>
      <c r="AU153" s="222" t="s">
        <v>87</v>
      </c>
      <c r="AY153" s="16" t="s">
        <v>164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83</v>
      </c>
      <c r="BK153" s="223">
        <f>ROUND(I153*H153,2)</f>
        <v>0</v>
      </c>
      <c r="BL153" s="16" t="s">
        <v>116</v>
      </c>
      <c r="BM153" s="222" t="s">
        <v>215</v>
      </c>
    </row>
    <row r="154" s="2" customFormat="1">
      <c r="A154" s="37"/>
      <c r="B154" s="38"/>
      <c r="C154" s="39"/>
      <c r="D154" s="224" t="s">
        <v>172</v>
      </c>
      <c r="E154" s="39"/>
      <c r="F154" s="225" t="s">
        <v>216</v>
      </c>
      <c r="G154" s="39"/>
      <c r="H154" s="39"/>
      <c r="I154" s="226"/>
      <c r="J154" s="39"/>
      <c r="K154" s="39"/>
      <c r="L154" s="43"/>
      <c r="M154" s="227"/>
      <c r="N154" s="228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172</v>
      </c>
      <c r="AU154" s="16" t="s">
        <v>87</v>
      </c>
    </row>
    <row r="155" s="2" customFormat="1">
      <c r="A155" s="37"/>
      <c r="B155" s="38"/>
      <c r="C155" s="39"/>
      <c r="D155" s="229" t="s">
        <v>174</v>
      </c>
      <c r="E155" s="39"/>
      <c r="F155" s="230" t="s">
        <v>217</v>
      </c>
      <c r="G155" s="39"/>
      <c r="H155" s="39"/>
      <c r="I155" s="226"/>
      <c r="J155" s="39"/>
      <c r="K155" s="39"/>
      <c r="L155" s="43"/>
      <c r="M155" s="227"/>
      <c r="N155" s="228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174</v>
      </c>
      <c r="AU155" s="16" t="s">
        <v>87</v>
      </c>
    </row>
    <row r="156" s="13" customFormat="1">
      <c r="A156" s="13"/>
      <c r="B156" s="231"/>
      <c r="C156" s="232"/>
      <c r="D156" s="224" t="s">
        <v>176</v>
      </c>
      <c r="E156" s="233" t="s">
        <v>109</v>
      </c>
      <c r="F156" s="234" t="s">
        <v>218</v>
      </c>
      <c r="G156" s="232"/>
      <c r="H156" s="235">
        <v>14.07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176</v>
      </c>
      <c r="AU156" s="241" t="s">
        <v>87</v>
      </c>
      <c r="AV156" s="13" t="s">
        <v>87</v>
      </c>
      <c r="AW156" s="13" t="s">
        <v>33</v>
      </c>
      <c r="AX156" s="13" t="s">
        <v>83</v>
      </c>
      <c r="AY156" s="241" t="s">
        <v>164</v>
      </c>
    </row>
    <row r="157" s="2" customFormat="1" ht="21.75" customHeight="1">
      <c r="A157" s="37"/>
      <c r="B157" s="38"/>
      <c r="C157" s="211" t="s">
        <v>219</v>
      </c>
      <c r="D157" s="211" t="s">
        <v>166</v>
      </c>
      <c r="E157" s="212" t="s">
        <v>220</v>
      </c>
      <c r="F157" s="213" t="s">
        <v>221</v>
      </c>
      <c r="G157" s="214" t="s">
        <v>214</v>
      </c>
      <c r="H157" s="215">
        <v>70.409999999999997</v>
      </c>
      <c r="I157" s="216"/>
      <c r="J157" s="217">
        <f>ROUND(I157*H157,2)</f>
        <v>0</v>
      </c>
      <c r="K157" s="213" t="s">
        <v>170</v>
      </c>
      <c r="L157" s="43"/>
      <c r="M157" s="218" t="s">
        <v>1</v>
      </c>
      <c r="N157" s="219" t="s">
        <v>43</v>
      </c>
      <c r="O157" s="90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116</v>
      </c>
      <c r="AT157" s="222" t="s">
        <v>166</v>
      </c>
      <c r="AU157" s="222" t="s">
        <v>87</v>
      </c>
      <c r="AY157" s="16" t="s">
        <v>164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83</v>
      </c>
      <c r="BK157" s="223">
        <f>ROUND(I157*H157,2)</f>
        <v>0</v>
      </c>
      <c r="BL157" s="16" t="s">
        <v>116</v>
      </c>
      <c r="BM157" s="222" t="s">
        <v>222</v>
      </c>
    </row>
    <row r="158" s="2" customFormat="1">
      <c r="A158" s="37"/>
      <c r="B158" s="38"/>
      <c r="C158" s="39"/>
      <c r="D158" s="224" t="s">
        <v>172</v>
      </c>
      <c r="E158" s="39"/>
      <c r="F158" s="225" t="s">
        <v>223</v>
      </c>
      <c r="G158" s="39"/>
      <c r="H158" s="39"/>
      <c r="I158" s="226"/>
      <c r="J158" s="39"/>
      <c r="K158" s="39"/>
      <c r="L158" s="43"/>
      <c r="M158" s="227"/>
      <c r="N158" s="228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172</v>
      </c>
      <c r="AU158" s="16" t="s">
        <v>87</v>
      </c>
    </row>
    <row r="159" s="2" customFormat="1">
      <c r="A159" s="37"/>
      <c r="B159" s="38"/>
      <c r="C159" s="39"/>
      <c r="D159" s="229" t="s">
        <v>174</v>
      </c>
      <c r="E159" s="39"/>
      <c r="F159" s="230" t="s">
        <v>224</v>
      </c>
      <c r="G159" s="39"/>
      <c r="H159" s="39"/>
      <c r="I159" s="226"/>
      <c r="J159" s="39"/>
      <c r="K159" s="39"/>
      <c r="L159" s="43"/>
      <c r="M159" s="227"/>
      <c r="N159" s="228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174</v>
      </c>
      <c r="AU159" s="16" t="s">
        <v>87</v>
      </c>
    </row>
    <row r="160" s="13" customFormat="1">
      <c r="A160" s="13"/>
      <c r="B160" s="231"/>
      <c r="C160" s="232"/>
      <c r="D160" s="224" t="s">
        <v>176</v>
      </c>
      <c r="E160" s="233" t="s">
        <v>1</v>
      </c>
      <c r="F160" s="234" t="s">
        <v>225</v>
      </c>
      <c r="G160" s="232"/>
      <c r="H160" s="235">
        <v>5.1500000000000004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176</v>
      </c>
      <c r="AU160" s="241" t="s">
        <v>87</v>
      </c>
      <c r="AV160" s="13" t="s">
        <v>87</v>
      </c>
      <c r="AW160" s="13" t="s">
        <v>33</v>
      </c>
      <c r="AX160" s="13" t="s">
        <v>78</v>
      </c>
      <c r="AY160" s="241" t="s">
        <v>164</v>
      </c>
    </row>
    <row r="161" s="13" customFormat="1">
      <c r="A161" s="13"/>
      <c r="B161" s="231"/>
      <c r="C161" s="232"/>
      <c r="D161" s="224" t="s">
        <v>176</v>
      </c>
      <c r="E161" s="233" t="s">
        <v>1</v>
      </c>
      <c r="F161" s="234" t="s">
        <v>226</v>
      </c>
      <c r="G161" s="232"/>
      <c r="H161" s="235">
        <v>65.260000000000005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176</v>
      </c>
      <c r="AU161" s="241" t="s">
        <v>87</v>
      </c>
      <c r="AV161" s="13" t="s">
        <v>87</v>
      </c>
      <c r="AW161" s="13" t="s">
        <v>33</v>
      </c>
      <c r="AX161" s="13" t="s">
        <v>78</v>
      </c>
      <c r="AY161" s="241" t="s">
        <v>164</v>
      </c>
    </row>
    <row r="162" s="14" customFormat="1">
      <c r="A162" s="14"/>
      <c r="B162" s="242"/>
      <c r="C162" s="243"/>
      <c r="D162" s="224" t="s">
        <v>176</v>
      </c>
      <c r="E162" s="244" t="s">
        <v>101</v>
      </c>
      <c r="F162" s="245" t="s">
        <v>227</v>
      </c>
      <c r="G162" s="243"/>
      <c r="H162" s="246">
        <v>70.409999999999997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176</v>
      </c>
      <c r="AU162" s="252" t="s">
        <v>87</v>
      </c>
      <c r="AV162" s="14" t="s">
        <v>116</v>
      </c>
      <c r="AW162" s="14" t="s">
        <v>33</v>
      </c>
      <c r="AX162" s="14" t="s">
        <v>83</v>
      </c>
      <c r="AY162" s="252" t="s">
        <v>164</v>
      </c>
    </row>
    <row r="163" s="2" customFormat="1" ht="16.5" customHeight="1">
      <c r="A163" s="37"/>
      <c r="B163" s="38"/>
      <c r="C163" s="211" t="s">
        <v>228</v>
      </c>
      <c r="D163" s="211" t="s">
        <v>166</v>
      </c>
      <c r="E163" s="212" t="s">
        <v>229</v>
      </c>
      <c r="F163" s="213" t="s">
        <v>230</v>
      </c>
      <c r="G163" s="214" t="s">
        <v>214</v>
      </c>
      <c r="H163" s="215">
        <v>80.799999999999997</v>
      </c>
      <c r="I163" s="216"/>
      <c r="J163" s="217">
        <f>ROUND(I163*H163,2)</f>
        <v>0</v>
      </c>
      <c r="K163" s="213" t="s">
        <v>170</v>
      </c>
      <c r="L163" s="43"/>
      <c r="M163" s="218" t="s">
        <v>1</v>
      </c>
      <c r="N163" s="219" t="s">
        <v>43</v>
      </c>
      <c r="O163" s="90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116</v>
      </c>
      <c r="AT163" s="222" t="s">
        <v>166</v>
      </c>
      <c r="AU163" s="222" t="s">
        <v>87</v>
      </c>
      <c r="AY163" s="16" t="s">
        <v>164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83</v>
      </c>
      <c r="BK163" s="223">
        <f>ROUND(I163*H163,2)</f>
        <v>0</v>
      </c>
      <c r="BL163" s="16" t="s">
        <v>116</v>
      </c>
      <c r="BM163" s="222" t="s">
        <v>231</v>
      </c>
    </row>
    <row r="164" s="2" customFormat="1">
      <c r="A164" s="37"/>
      <c r="B164" s="38"/>
      <c r="C164" s="39"/>
      <c r="D164" s="224" t="s">
        <v>172</v>
      </c>
      <c r="E164" s="39"/>
      <c r="F164" s="225" t="s">
        <v>232</v>
      </c>
      <c r="G164" s="39"/>
      <c r="H164" s="39"/>
      <c r="I164" s="226"/>
      <c r="J164" s="39"/>
      <c r="K164" s="39"/>
      <c r="L164" s="43"/>
      <c r="M164" s="227"/>
      <c r="N164" s="228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172</v>
      </c>
      <c r="AU164" s="16" t="s">
        <v>87</v>
      </c>
    </row>
    <row r="165" s="2" customFormat="1">
      <c r="A165" s="37"/>
      <c r="B165" s="38"/>
      <c r="C165" s="39"/>
      <c r="D165" s="229" t="s">
        <v>174</v>
      </c>
      <c r="E165" s="39"/>
      <c r="F165" s="230" t="s">
        <v>233</v>
      </c>
      <c r="G165" s="39"/>
      <c r="H165" s="39"/>
      <c r="I165" s="226"/>
      <c r="J165" s="39"/>
      <c r="K165" s="39"/>
      <c r="L165" s="43"/>
      <c r="M165" s="227"/>
      <c r="N165" s="228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174</v>
      </c>
      <c r="AU165" s="16" t="s">
        <v>87</v>
      </c>
    </row>
    <row r="166" s="13" customFormat="1">
      <c r="A166" s="13"/>
      <c r="B166" s="231"/>
      <c r="C166" s="232"/>
      <c r="D166" s="224" t="s">
        <v>176</v>
      </c>
      <c r="E166" s="233" t="s">
        <v>93</v>
      </c>
      <c r="F166" s="234" t="s">
        <v>234</v>
      </c>
      <c r="G166" s="232"/>
      <c r="H166" s="235">
        <v>80.799999999999997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176</v>
      </c>
      <c r="AU166" s="241" t="s">
        <v>87</v>
      </c>
      <c r="AV166" s="13" t="s">
        <v>87</v>
      </c>
      <c r="AW166" s="13" t="s">
        <v>33</v>
      </c>
      <c r="AX166" s="13" t="s">
        <v>83</v>
      </c>
      <c r="AY166" s="241" t="s">
        <v>164</v>
      </c>
    </row>
    <row r="167" s="2" customFormat="1" ht="21.75" customHeight="1">
      <c r="A167" s="37"/>
      <c r="B167" s="38"/>
      <c r="C167" s="211" t="s">
        <v>235</v>
      </c>
      <c r="D167" s="211" t="s">
        <v>166</v>
      </c>
      <c r="E167" s="212" t="s">
        <v>236</v>
      </c>
      <c r="F167" s="213" t="s">
        <v>237</v>
      </c>
      <c r="G167" s="214" t="s">
        <v>214</v>
      </c>
      <c r="H167" s="215">
        <v>118</v>
      </c>
      <c r="I167" s="216"/>
      <c r="J167" s="217">
        <f>ROUND(I167*H167,2)</f>
        <v>0</v>
      </c>
      <c r="K167" s="213" t="s">
        <v>170</v>
      </c>
      <c r="L167" s="43"/>
      <c r="M167" s="218" t="s">
        <v>1</v>
      </c>
      <c r="N167" s="219" t="s">
        <v>43</v>
      </c>
      <c r="O167" s="90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116</v>
      </c>
      <c r="AT167" s="222" t="s">
        <v>166</v>
      </c>
      <c r="AU167" s="222" t="s">
        <v>87</v>
      </c>
      <c r="AY167" s="16" t="s">
        <v>164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83</v>
      </c>
      <c r="BK167" s="223">
        <f>ROUND(I167*H167,2)</f>
        <v>0</v>
      </c>
      <c r="BL167" s="16" t="s">
        <v>116</v>
      </c>
      <c r="BM167" s="222" t="s">
        <v>238</v>
      </c>
    </row>
    <row r="168" s="2" customFormat="1">
      <c r="A168" s="37"/>
      <c r="B168" s="38"/>
      <c r="C168" s="39"/>
      <c r="D168" s="224" t="s">
        <v>172</v>
      </c>
      <c r="E168" s="39"/>
      <c r="F168" s="225" t="s">
        <v>239</v>
      </c>
      <c r="G168" s="39"/>
      <c r="H168" s="39"/>
      <c r="I168" s="226"/>
      <c r="J168" s="39"/>
      <c r="K168" s="39"/>
      <c r="L168" s="43"/>
      <c r="M168" s="227"/>
      <c r="N168" s="228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172</v>
      </c>
      <c r="AU168" s="16" t="s">
        <v>87</v>
      </c>
    </row>
    <row r="169" s="2" customFormat="1">
      <c r="A169" s="37"/>
      <c r="B169" s="38"/>
      <c r="C169" s="39"/>
      <c r="D169" s="229" t="s">
        <v>174</v>
      </c>
      <c r="E169" s="39"/>
      <c r="F169" s="230" t="s">
        <v>240</v>
      </c>
      <c r="G169" s="39"/>
      <c r="H169" s="39"/>
      <c r="I169" s="226"/>
      <c r="J169" s="39"/>
      <c r="K169" s="39"/>
      <c r="L169" s="43"/>
      <c r="M169" s="227"/>
      <c r="N169" s="228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174</v>
      </c>
      <c r="AU169" s="16" t="s">
        <v>87</v>
      </c>
    </row>
    <row r="170" s="13" customFormat="1">
      <c r="A170" s="13"/>
      <c r="B170" s="231"/>
      <c r="C170" s="232"/>
      <c r="D170" s="224" t="s">
        <v>176</v>
      </c>
      <c r="E170" s="233" t="s">
        <v>105</v>
      </c>
      <c r="F170" s="234" t="s">
        <v>241</v>
      </c>
      <c r="G170" s="232"/>
      <c r="H170" s="235">
        <v>37.200000000000003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176</v>
      </c>
      <c r="AU170" s="241" t="s">
        <v>87</v>
      </c>
      <c r="AV170" s="13" t="s">
        <v>87</v>
      </c>
      <c r="AW170" s="13" t="s">
        <v>33</v>
      </c>
      <c r="AX170" s="13" t="s">
        <v>78</v>
      </c>
      <c r="AY170" s="241" t="s">
        <v>164</v>
      </c>
    </row>
    <row r="171" s="13" customFormat="1">
      <c r="A171" s="13"/>
      <c r="B171" s="231"/>
      <c r="C171" s="232"/>
      <c r="D171" s="224" t="s">
        <v>176</v>
      </c>
      <c r="E171" s="233" t="s">
        <v>1</v>
      </c>
      <c r="F171" s="234" t="s">
        <v>93</v>
      </c>
      <c r="G171" s="232"/>
      <c r="H171" s="235">
        <v>80.799999999999997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176</v>
      </c>
      <c r="AU171" s="241" t="s">
        <v>87</v>
      </c>
      <c r="AV171" s="13" t="s">
        <v>87</v>
      </c>
      <c r="AW171" s="13" t="s">
        <v>33</v>
      </c>
      <c r="AX171" s="13" t="s">
        <v>78</v>
      </c>
      <c r="AY171" s="241" t="s">
        <v>164</v>
      </c>
    </row>
    <row r="172" s="14" customFormat="1">
      <c r="A172" s="14"/>
      <c r="B172" s="242"/>
      <c r="C172" s="243"/>
      <c r="D172" s="224" t="s">
        <v>176</v>
      </c>
      <c r="E172" s="244" t="s">
        <v>103</v>
      </c>
      <c r="F172" s="245" t="s">
        <v>227</v>
      </c>
      <c r="G172" s="243"/>
      <c r="H172" s="246">
        <v>118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176</v>
      </c>
      <c r="AU172" s="252" t="s">
        <v>87</v>
      </c>
      <c r="AV172" s="14" t="s">
        <v>116</v>
      </c>
      <c r="AW172" s="14" t="s">
        <v>33</v>
      </c>
      <c r="AX172" s="14" t="s">
        <v>83</v>
      </c>
      <c r="AY172" s="252" t="s">
        <v>164</v>
      </c>
    </row>
    <row r="173" s="2" customFormat="1" ht="21.75" customHeight="1">
      <c r="A173" s="37"/>
      <c r="B173" s="38"/>
      <c r="C173" s="211" t="s">
        <v>242</v>
      </c>
      <c r="D173" s="211" t="s">
        <v>166</v>
      </c>
      <c r="E173" s="212" t="s">
        <v>243</v>
      </c>
      <c r="F173" s="213" t="s">
        <v>244</v>
      </c>
      <c r="G173" s="214" t="s">
        <v>214</v>
      </c>
      <c r="H173" s="215">
        <v>41.579999999999998</v>
      </c>
      <c r="I173" s="216"/>
      <c r="J173" s="217">
        <f>ROUND(I173*H173,2)</f>
        <v>0</v>
      </c>
      <c r="K173" s="213" t="s">
        <v>170</v>
      </c>
      <c r="L173" s="43"/>
      <c r="M173" s="218" t="s">
        <v>1</v>
      </c>
      <c r="N173" s="219" t="s">
        <v>43</v>
      </c>
      <c r="O173" s="90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2" t="s">
        <v>116</v>
      </c>
      <c r="AT173" s="222" t="s">
        <v>166</v>
      </c>
      <c r="AU173" s="222" t="s">
        <v>87</v>
      </c>
      <c r="AY173" s="16" t="s">
        <v>164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83</v>
      </c>
      <c r="BK173" s="223">
        <f>ROUND(I173*H173,2)</f>
        <v>0</v>
      </c>
      <c r="BL173" s="16" t="s">
        <v>116</v>
      </c>
      <c r="BM173" s="222" t="s">
        <v>245</v>
      </c>
    </row>
    <row r="174" s="2" customFormat="1">
      <c r="A174" s="37"/>
      <c r="B174" s="38"/>
      <c r="C174" s="39"/>
      <c r="D174" s="224" t="s">
        <v>172</v>
      </c>
      <c r="E174" s="39"/>
      <c r="F174" s="225" t="s">
        <v>246</v>
      </c>
      <c r="G174" s="39"/>
      <c r="H174" s="39"/>
      <c r="I174" s="226"/>
      <c r="J174" s="39"/>
      <c r="K174" s="39"/>
      <c r="L174" s="43"/>
      <c r="M174" s="227"/>
      <c r="N174" s="228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172</v>
      </c>
      <c r="AU174" s="16" t="s">
        <v>87</v>
      </c>
    </row>
    <row r="175" s="2" customFormat="1">
      <c r="A175" s="37"/>
      <c r="B175" s="38"/>
      <c r="C175" s="39"/>
      <c r="D175" s="229" t="s">
        <v>174</v>
      </c>
      <c r="E175" s="39"/>
      <c r="F175" s="230" t="s">
        <v>247</v>
      </c>
      <c r="G175" s="39"/>
      <c r="H175" s="39"/>
      <c r="I175" s="226"/>
      <c r="J175" s="39"/>
      <c r="K175" s="39"/>
      <c r="L175" s="43"/>
      <c r="M175" s="227"/>
      <c r="N175" s="228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174</v>
      </c>
      <c r="AU175" s="16" t="s">
        <v>87</v>
      </c>
    </row>
    <row r="176" s="13" customFormat="1">
      <c r="A176" s="13"/>
      <c r="B176" s="231"/>
      <c r="C176" s="232"/>
      <c r="D176" s="224" t="s">
        <v>176</v>
      </c>
      <c r="E176" s="233" t="s">
        <v>1</v>
      </c>
      <c r="F176" s="234" t="s">
        <v>248</v>
      </c>
      <c r="G176" s="232"/>
      <c r="H176" s="235">
        <v>41.579999999999998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176</v>
      </c>
      <c r="AU176" s="241" t="s">
        <v>87</v>
      </c>
      <c r="AV176" s="13" t="s">
        <v>87</v>
      </c>
      <c r="AW176" s="13" t="s">
        <v>33</v>
      </c>
      <c r="AX176" s="13" t="s">
        <v>83</v>
      </c>
      <c r="AY176" s="241" t="s">
        <v>164</v>
      </c>
    </row>
    <row r="177" s="2" customFormat="1" ht="21.75" customHeight="1">
      <c r="A177" s="37"/>
      <c r="B177" s="38"/>
      <c r="C177" s="211" t="s">
        <v>8</v>
      </c>
      <c r="D177" s="211" t="s">
        <v>166</v>
      </c>
      <c r="E177" s="212" t="s">
        <v>249</v>
      </c>
      <c r="F177" s="213" t="s">
        <v>250</v>
      </c>
      <c r="G177" s="214" t="s">
        <v>214</v>
      </c>
      <c r="H177" s="215">
        <v>14.07</v>
      </c>
      <c r="I177" s="216"/>
      <c r="J177" s="217">
        <f>ROUND(I177*H177,2)</f>
        <v>0</v>
      </c>
      <c r="K177" s="213" t="s">
        <v>170</v>
      </c>
      <c r="L177" s="43"/>
      <c r="M177" s="218" t="s">
        <v>1</v>
      </c>
      <c r="N177" s="219" t="s">
        <v>43</v>
      </c>
      <c r="O177" s="90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116</v>
      </c>
      <c r="AT177" s="222" t="s">
        <v>166</v>
      </c>
      <c r="AU177" s="222" t="s">
        <v>87</v>
      </c>
      <c r="AY177" s="16" t="s">
        <v>164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83</v>
      </c>
      <c r="BK177" s="223">
        <f>ROUND(I177*H177,2)</f>
        <v>0</v>
      </c>
      <c r="BL177" s="16" t="s">
        <v>116</v>
      </c>
      <c r="BM177" s="222" t="s">
        <v>251</v>
      </c>
    </row>
    <row r="178" s="2" customFormat="1">
      <c r="A178" s="37"/>
      <c r="B178" s="38"/>
      <c r="C178" s="39"/>
      <c r="D178" s="224" t="s">
        <v>172</v>
      </c>
      <c r="E178" s="39"/>
      <c r="F178" s="225" t="s">
        <v>252</v>
      </c>
      <c r="G178" s="39"/>
      <c r="H178" s="39"/>
      <c r="I178" s="226"/>
      <c r="J178" s="39"/>
      <c r="K178" s="39"/>
      <c r="L178" s="43"/>
      <c r="M178" s="227"/>
      <c r="N178" s="228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172</v>
      </c>
      <c r="AU178" s="16" t="s">
        <v>87</v>
      </c>
    </row>
    <row r="179" s="2" customFormat="1">
      <c r="A179" s="37"/>
      <c r="B179" s="38"/>
      <c r="C179" s="39"/>
      <c r="D179" s="229" t="s">
        <v>174</v>
      </c>
      <c r="E179" s="39"/>
      <c r="F179" s="230" t="s">
        <v>253</v>
      </c>
      <c r="G179" s="39"/>
      <c r="H179" s="39"/>
      <c r="I179" s="226"/>
      <c r="J179" s="39"/>
      <c r="K179" s="39"/>
      <c r="L179" s="43"/>
      <c r="M179" s="227"/>
      <c r="N179" s="228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174</v>
      </c>
      <c r="AU179" s="16" t="s">
        <v>87</v>
      </c>
    </row>
    <row r="180" s="13" customFormat="1">
      <c r="A180" s="13"/>
      <c r="B180" s="231"/>
      <c r="C180" s="232"/>
      <c r="D180" s="224" t="s">
        <v>176</v>
      </c>
      <c r="E180" s="233" t="s">
        <v>1</v>
      </c>
      <c r="F180" s="234" t="s">
        <v>109</v>
      </c>
      <c r="G180" s="232"/>
      <c r="H180" s="235">
        <v>14.07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176</v>
      </c>
      <c r="AU180" s="241" t="s">
        <v>87</v>
      </c>
      <c r="AV180" s="13" t="s">
        <v>87</v>
      </c>
      <c r="AW180" s="13" t="s">
        <v>33</v>
      </c>
      <c r="AX180" s="13" t="s">
        <v>83</v>
      </c>
      <c r="AY180" s="241" t="s">
        <v>164</v>
      </c>
    </row>
    <row r="181" s="2" customFormat="1" ht="21.75" customHeight="1">
      <c r="A181" s="37"/>
      <c r="B181" s="38"/>
      <c r="C181" s="211" t="s">
        <v>254</v>
      </c>
      <c r="D181" s="211" t="s">
        <v>166</v>
      </c>
      <c r="E181" s="212" t="s">
        <v>255</v>
      </c>
      <c r="F181" s="213" t="s">
        <v>256</v>
      </c>
      <c r="G181" s="214" t="s">
        <v>214</v>
      </c>
      <c r="H181" s="215">
        <v>167.62000000000001</v>
      </c>
      <c r="I181" s="216"/>
      <c r="J181" s="217">
        <f>ROUND(I181*H181,2)</f>
        <v>0</v>
      </c>
      <c r="K181" s="213" t="s">
        <v>170</v>
      </c>
      <c r="L181" s="43"/>
      <c r="M181" s="218" t="s">
        <v>1</v>
      </c>
      <c r="N181" s="219" t="s">
        <v>43</v>
      </c>
      <c r="O181" s="90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116</v>
      </c>
      <c r="AT181" s="222" t="s">
        <v>166</v>
      </c>
      <c r="AU181" s="222" t="s">
        <v>87</v>
      </c>
      <c r="AY181" s="16" t="s">
        <v>164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83</v>
      </c>
      <c r="BK181" s="223">
        <f>ROUND(I181*H181,2)</f>
        <v>0</v>
      </c>
      <c r="BL181" s="16" t="s">
        <v>116</v>
      </c>
      <c r="BM181" s="222" t="s">
        <v>257</v>
      </c>
    </row>
    <row r="182" s="2" customFormat="1">
      <c r="A182" s="37"/>
      <c r="B182" s="38"/>
      <c r="C182" s="39"/>
      <c r="D182" s="224" t="s">
        <v>172</v>
      </c>
      <c r="E182" s="39"/>
      <c r="F182" s="225" t="s">
        <v>258</v>
      </c>
      <c r="G182" s="39"/>
      <c r="H182" s="39"/>
      <c r="I182" s="226"/>
      <c r="J182" s="39"/>
      <c r="K182" s="39"/>
      <c r="L182" s="43"/>
      <c r="M182" s="227"/>
      <c r="N182" s="228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172</v>
      </c>
      <c r="AU182" s="16" t="s">
        <v>87</v>
      </c>
    </row>
    <row r="183" s="2" customFormat="1">
      <c r="A183" s="37"/>
      <c r="B183" s="38"/>
      <c r="C183" s="39"/>
      <c r="D183" s="229" t="s">
        <v>174</v>
      </c>
      <c r="E183" s="39"/>
      <c r="F183" s="230" t="s">
        <v>259</v>
      </c>
      <c r="G183" s="39"/>
      <c r="H183" s="39"/>
      <c r="I183" s="226"/>
      <c r="J183" s="39"/>
      <c r="K183" s="39"/>
      <c r="L183" s="43"/>
      <c r="M183" s="227"/>
      <c r="N183" s="228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174</v>
      </c>
      <c r="AU183" s="16" t="s">
        <v>87</v>
      </c>
    </row>
    <row r="184" s="13" customFormat="1">
      <c r="A184" s="13"/>
      <c r="B184" s="231"/>
      <c r="C184" s="232"/>
      <c r="D184" s="224" t="s">
        <v>176</v>
      </c>
      <c r="E184" s="233" t="s">
        <v>113</v>
      </c>
      <c r="F184" s="234" t="s">
        <v>260</v>
      </c>
      <c r="G184" s="232"/>
      <c r="H184" s="235">
        <v>167.62000000000001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176</v>
      </c>
      <c r="AU184" s="241" t="s">
        <v>87</v>
      </c>
      <c r="AV184" s="13" t="s">
        <v>87</v>
      </c>
      <c r="AW184" s="13" t="s">
        <v>33</v>
      </c>
      <c r="AX184" s="13" t="s">
        <v>83</v>
      </c>
      <c r="AY184" s="241" t="s">
        <v>164</v>
      </c>
    </row>
    <row r="185" s="2" customFormat="1" ht="24.15" customHeight="1">
      <c r="A185" s="37"/>
      <c r="B185" s="38"/>
      <c r="C185" s="211" t="s">
        <v>261</v>
      </c>
      <c r="D185" s="211" t="s">
        <v>166</v>
      </c>
      <c r="E185" s="212" t="s">
        <v>262</v>
      </c>
      <c r="F185" s="213" t="s">
        <v>263</v>
      </c>
      <c r="G185" s="214" t="s">
        <v>214</v>
      </c>
      <c r="H185" s="215">
        <v>2011.4400000000001</v>
      </c>
      <c r="I185" s="216"/>
      <c r="J185" s="217">
        <f>ROUND(I185*H185,2)</f>
        <v>0</v>
      </c>
      <c r="K185" s="213" t="s">
        <v>170</v>
      </c>
      <c r="L185" s="43"/>
      <c r="M185" s="218" t="s">
        <v>1</v>
      </c>
      <c r="N185" s="219" t="s">
        <v>43</v>
      </c>
      <c r="O185" s="90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116</v>
      </c>
      <c r="AT185" s="222" t="s">
        <v>166</v>
      </c>
      <c r="AU185" s="222" t="s">
        <v>87</v>
      </c>
      <c r="AY185" s="16" t="s">
        <v>164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83</v>
      </c>
      <c r="BK185" s="223">
        <f>ROUND(I185*H185,2)</f>
        <v>0</v>
      </c>
      <c r="BL185" s="16" t="s">
        <v>116</v>
      </c>
      <c r="BM185" s="222" t="s">
        <v>264</v>
      </c>
    </row>
    <row r="186" s="2" customFormat="1">
      <c r="A186" s="37"/>
      <c r="B186" s="38"/>
      <c r="C186" s="39"/>
      <c r="D186" s="224" t="s">
        <v>172</v>
      </c>
      <c r="E186" s="39"/>
      <c r="F186" s="225" t="s">
        <v>265</v>
      </c>
      <c r="G186" s="39"/>
      <c r="H186" s="39"/>
      <c r="I186" s="226"/>
      <c r="J186" s="39"/>
      <c r="K186" s="39"/>
      <c r="L186" s="43"/>
      <c r="M186" s="227"/>
      <c r="N186" s="228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172</v>
      </c>
      <c r="AU186" s="16" t="s">
        <v>87</v>
      </c>
    </row>
    <row r="187" s="2" customFormat="1">
      <c r="A187" s="37"/>
      <c r="B187" s="38"/>
      <c r="C187" s="39"/>
      <c r="D187" s="229" t="s">
        <v>174</v>
      </c>
      <c r="E187" s="39"/>
      <c r="F187" s="230" t="s">
        <v>266</v>
      </c>
      <c r="G187" s="39"/>
      <c r="H187" s="39"/>
      <c r="I187" s="226"/>
      <c r="J187" s="39"/>
      <c r="K187" s="39"/>
      <c r="L187" s="43"/>
      <c r="M187" s="227"/>
      <c r="N187" s="228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174</v>
      </c>
      <c r="AU187" s="16" t="s">
        <v>87</v>
      </c>
    </row>
    <row r="188" s="13" customFormat="1">
      <c r="A188" s="13"/>
      <c r="B188" s="231"/>
      <c r="C188" s="232"/>
      <c r="D188" s="224" t="s">
        <v>176</v>
      </c>
      <c r="E188" s="233" t="s">
        <v>1</v>
      </c>
      <c r="F188" s="234" t="s">
        <v>267</v>
      </c>
      <c r="G188" s="232"/>
      <c r="H188" s="235">
        <v>2011.4400000000001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176</v>
      </c>
      <c r="AU188" s="241" t="s">
        <v>87</v>
      </c>
      <c r="AV188" s="13" t="s">
        <v>87</v>
      </c>
      <c r="AW188" s="13" t="s">
        <v>33</v>
      </c>
      <c r="AX188" s="13" t="s">
        <v>83</v>
      </c>
      <c r="AY188" s="241" t="s">
        <v>164</v>
      </c>
    </row>
    <row r="189" s="2" customFormat="1" ht="16.5" customHeight="1">
      <c r="A189" s="37"/>
      <c r="B189" s="38"/>
      <c r="C189" s="211" t="s">
        <v>268</v>
      </c>
      <c r="D189" s="211" t="s">
        <v>166</v>
      </c>
      <c r="E189" s="212" t="s">
        <v>269</v>
      </c>
      <c r="F189" s="213" t="s">
        <v>270</v>
      </c>
      <c r="G189" s="214" t="s">
        <v>214</v>
      </c>
      <c r="H189" s="215">
        <v>20.789999999999999</v>
      </c>
      <c r="I189" s="216"/>
      <c r="J189" s="217">
        <f>ROUND(I189*H189,2)</f>
        <v>0</v>
      </c>
      <c r="K189" s="213" t="s">
        <v>170</v>
      </c>
      <c r="L189" s="43"/>
      <c r="M189" s="218" t="s">
        <v>1</v>
      </c>
      <c r="N189" s="219" t="s">
        <v>43</v>
      </c>
      <c r="O189" s="90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2" t="s">
        <v>116</v>
      </c>
      <c r="AT189" s="222" t="s">
        <v>166</v>
      </c>
      <c r="AU189" s="222" t="s">
        <v>87</v>
      </c>
      <c r="AY189" s="16" t="s">
        <v>164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83</v>
      </c>
      <c r="BK189" s="223">
        <f>ROUND(I189*H189,2)</f>
        <v>0</v>
      </c>
      <c r="BL189" s="16" t="s">
        <v>116</v>
      </c>
      <c r="BM189" s="222" t="s">
        <v>271</v>
      </c>
    </row>
    <row r="190" s="2" customFormat="1">
      <c r="A190" s="37"/>
      <c r="B190" s="38"/>
      <c r="C190" s="39"/>
      <c r="D190" s="224" t="s">
        <v>172</v>
      </c>
      <c r="E190" s="39"/>
      <c r="F190" s="225" t="s">
        <v>272</v>
      </c>
      <c r="G190" s="39"/>
      <c r="H190" s="39"/>
      <c r="I190" s="226"/>
      <c r="J190" s="39"/>
      <c r="K190" s="39"/>
      <c r="L190" s="43"/>
      <c r="M190" s="227"/>
      <c r="N190" s="228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172</v>
      </c>
      <c r="AU190" s="16" t="s">
        <v>87</v>
      </c>
    </row>
    <row r="191" s="2" customFormat="1">
      <c r="A191" s="37"/>
      <c r="B191" s="38"/>
      <c r="C191" s="39"/>
      <c r="D191" s="229" t="s">
        <v>174</v>
      </c>
      <c r="E191" s="39"/>
      <c r="F191" s="230" t="s">
        <v>273</v>
      </c>
      <c r="G191" s="39"/>
      <c r="H191" s="39"/>
      <c r="I191" s="226"/>
      <c r="J191" s="39"/>
      <c r="K191" s="39"/>
      <c r="L191" s="43"/>
      <c r="M191" s="227"/>
      <c r="N191" s="228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174</v>
      </c>
      <c r="AU191" s="16" t="s">
        <v>87</v>
      </c>
    </row>
    <row r="192" s="13" customFormat="1">
      <c r="A192" s="13"/>
      <c r="B192" s="231"/>
      <c r="C192" s="232"/>
      <c r="D192" s="224" t="s">
        <v>176</v>
      </c>
      <c r="E192" s="233" t="s">
        <v>1</v>
      </c>
      <c r="F192" s="234" t="s">
        <v>111</v>
      </c>
      <c r="G192" s="232"/>
      <c r="H192" s="235">
        <v>20.789999999999999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176</v>
      </c>
      <c r="AU192" s="241" t="s">
        <v>87</v>
      </c>
      <c r="AV192" s="13" t="s">
        <v>87</v>
      </c>
      <c r="AW192" s="13" t="s">
        <v>33</v>
      </c>
      <c r="AX192" s="13" t="s">
        <v>83</v>
      </c>
      <c r="AY192" s="241" t="s">
        <v>164</v>
      </c>
    </row>
    <row r="193" s="2" customFormat="1" ht="16.5" customHeight="1">
      <c r="A193" s="37"/>
      <c r="B193" s="38"/>
      <c r="C193" s="211" t="s">
        <v>274</v>
      </c>
      <c r="D193" s="211" t="s">
        <v>166</v>
      </c>
      <c r="E193" s="212" t="s">
        <v>275</v>
      </c>
      <c r="F193" s="213" t="s">
        <v>276</v>
      </c>
      <c r="G193" s="214" t="s">
        <v>277</v>
      </c>
      <c r="H193" s="215">
        <v>284.95400000000001</v>
      </c>
      <c r="I193" s="216"/>
      <c r="J193" s="217">
        <f>ROUND(I193*H193,2)</f>
        <v>0</v>
      </c>
      <c r="K193" s="213" t="s">
        <v>170</v>
      </c>
      <c r="L193" s="43"/>
      <c r="M193" s="218" t="s">
        <v>1</v>
      </c>
      <c r="N193" s="219" t="s">
        <v>43</v>
      </c>
      <c r="O193" s="90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2" t="s">
        <v>116</v>
      </c>
      <c r="AT193" s="222" t="s">
        <v>166</v>
      </c>
      <c r="AU193" s="222" t="s">
        <v>87</v>
      </c>
      <c r="AY193" s="16" t="s">
        <v>164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83</v>
      </c>
      <c r="BK193" s="223">
        <f>ROUND(I193*H193,2)</f>
        <v>0</v>
      </c>
      <c r="BL193" s="16" t="s">
        <v>116</v>
      </c>
      <c r="BM193" s="222" t="s">
        <v>278</v>
      </c>
    </row>
    <row r="194" s="2" customFormat="1">
      <c r="A194" s="37"/>
      <c r="B194" s="38"/>
      <c r="C194" s="39"/>
      <c r="D194" s="224" t="s">
        <v>172</v>
      </c>
      <c r="E194" s="39"/>
      <c r="F194" s="225" t="s">
        <v>279</v>
      </c>
      <c r="G194" s="39"/>
      <c r="H194" s="39"/>
      <c r="I194" s="226"/>
      <c r="J194" s="39"/>
      <c r="K194" s="39"/>
      <c r="L194" s="43"/>
      <c r="M194" s="227"/>
      <c r="N194" s="228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172</v>
      </c>
      <c r="AU194" s="16" t="s">
        <v>87</v>
      </c>
    </row>
    <row r="195" s="2" customFormat="1">
      <c r="A195" s="37"/>
      <c r="B195" s="38"/>
      <c r="C195" s="39"/>
      <c r="D195" s="229" t="s">
        <v>174</v>
      </c>
      <c r="E195" s="39"/>
      <c r="F195" s="230" t="s">
        <v>280</v>
      </c>
      <c r="G195" s="39"/>
      <c r="H195" s="39"/>
      <c r="I195" s="226"/>
      <c r="J195" s="39"/>
      <c r="K195" s="39"/>
      <c r="L195" s="43"/>
      <c r="M195" s="227"/>
      <c r="N195" s="228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174</v>
      </c>
      <c r="AU195" s="16" t="s">
        <v>87</v>
      </c>
    </row>
    <row r="196" s="13" customFormat="1">
      <c r="A196" s="13"/>
      <c r="B196" s="231"/>
      <c r="C196" s="232"/>
      <c r="D196" s="224" t="s">
        <v>176</v>
      </c>
      <c r="E196" s="233" t="s">
        <v>1</v>
      </c>
      <c r="F196" s="234" t="s">
        <v>281</v>
      </c>
      <c r="G196" s="232"/>
      <c r="H196" s="235">
        <v>284.95400000000001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176</v>
      </c>
      <c r="AU196" s="241" t="s">
        <v>87</v>
      </c>
      <c r="AV196" s="13" t="s">
        <v>87</v>
      </c>
      <c r="AW196" s="13" t="s">
        <v>33</v>
      </c>
      <c r="AX196" s="13" t="s">
        <v>83</v>
      </c>
      <c r="AY196" s="241" t="s">
        <v>164</v>
      </c>
    </row>
    <row r="197" s="2" customFormat="1" ht="16.5" customHeight="1">
      <c r="A197" s="37"/>
      <c r="B197" s="38"/>
      <c r="C197" s="211" t="s">
        <v>282</v>
      </c>
      <c r="D197" s="211" t="s">
        <v>166</v>
      </c>
      <c r="E197" s="212" t="s">
        <v>283</v>
      </c>
      <c r="F197" s="213" t="s">
        <v>284</v>
      </c>
      <c r="G197" s="214" t="s">
        <v>214</v>
      </c>
      <c r="H197" s="215">
        <v>20.789999999999999</v>
      </c>
      <c r="I197" s="216"/>
      <c r="J197" s="217">
        <f>ROUND(I197*H197,2)</f>
        <v>0</v>
      </c>
      <c r="K197" s="213" t="s">
        <v>170</v>
      </c>
      <c r="L197" s="43"/>
      <c r="M197" s="218" t="s">
        <v>1</v>
      </c>
      <c r="N197" s="219" t="s">
        <v>43</v>
      </c>
      <c r="O197" s="90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2" t="s">
        <v>116</v>
      </c>
      <c r="AT197" s="222" t="s">
        <v>166</v>
      </c>
      <c r="AU197" s="222" t="s">
        <v>87</v>
      </c>
      <c r="AY197" s="16" t="s">
        <v>164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6" t="s">
        <v>83</v>
      </c>
      <c r="BK197" s="223">
        <f>ROUND(I197*H197,2)</f>
        <v>0</v>
      </c>
      <c r="BL197" s="16" t="s">
        <v>116</v>
      </c>
      <c r="BM197" s="222" t="s">
        <v>285</v>
      </c>
    </row>
    <row r="198" s="2" customFormat="1">
      <c r="A198" s="37"/>
      <c r="B198" s="38"/>
      <c r="C198" s="39"/>
      <c r="D198" s="224" t="s">
        <v>172</v>
      </c>
      <c r="E198" s="39"/>
      <c r="F198" s="225" t="s">
        <v>286</v>
      </c>
      <c r="G198" s="39"/>
      <c r="H198" s="39"/>
      <c r="I198" s="226"/>
      <c r="J198" s="39"/>
      <c r="K198" s="39"/>
      <c r="L198" s="43"/>
      <c r="M198" s="227"/>
      <c r="N198" s="228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172</v>
      </c>
      <c r="AU198" s="16" t="s">
        <v>87</v>
      </c>
    </row>
    <row r="199" s="2" customFormat="1">
      <c r="A199" s="37"/>
      <c r="B199" s="38"/>
      <c r="C199" s="39"/>
      <c r="D199" s="229" t="s">
        <v>174</v>
      </c>
      <c r="E199" s="39"/>
      <c r="F199" s="230" t="s">
        <v>287</v>
      </c>
      <c r="G199" s="39"/>
      <c r="H199" s="39"/>
      <c r="I199" s="226"/>
      <c r="J199" s="39"/>
      <c r="K199" s="39"/>
      <c r="L199" s="43"/>
      <c r="M199" s="227"/>
      <c r="N199" s="228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174</v>
      </c>
      <c r="AU199" s="16" t="s">
        <v>87</v>
      </c>
    </row>
    <row r="200" s="13" customFormat="1">
      <c r="A200" s="13"/>
      <c r="B200" s="231"/>
      <c r="C200" s="232"/>
      <c r="D200" s="224" t="s">
        <v>176</v>
      </c>
      <c r="E200" s="233" t="s">
        <v>1</v>
      </c>
      <c r="F200" s="234" t="s">
        <v>288</v>
      </c>
      <c r="G200" s="232"/>
      <c r="H200" s="235">
        <v>18.600000000000001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176</v>
      </c>
      <c r="AU200" s="241" t="s">
        <v>87</v>
      </c>
      <c r="AV200" s="13" t="s">
        <v>87</v>
      </c>
      <c r="AW200" s="13" t="s">
        <v>33</v>
      </c>
      <c r="AX200" s="13" t="s">
        <v>78</v>
      </c>
      <c r="AY200" s="241" t="s">
        <v>164</v>
      </c>
    </row>
    <row r="201" s="13" customFormat="1">
      <c r="A201" s="13"/>
      <c r="B201" s="231"/>
      <c r="C201" s="232"/>
      <c r="D201" s="224" t="s">
        <v>176</v>
      </c>
      <c r="E201" s="233" t="s">
        <v>1</v>
      </c>
      <c r="F201" s="234" t="s">
        <v>289</v>
      </c>
      <c r="G201" s="232"/>
      <c r="H201" s="235">
        <v>2.1899999999999999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176</v>
      </c>
      <c r="AU201" s="241" t="s">
        <v>87</v>
      </c>
      <c r="AV201" s="13" t="s">
        <v>87</v>
      </c>
      <c r="AW201" s="13" t="s">
        <v>33</v>
      </c>
      <c r="AX201" s="13" t="s">
        <v>78</v>
      </c>
      <c r="AY201" s="241" t="s">
        <v>164</v>
      </c>
    </row>
    <row r="202" s="14" customFormat="1">
      <c r="A202" s="14"/>
      <c r="B202" s="242"/>
      <c r="C202" s="243"/>
      <c r="D202" s="224" t="s">
        <v>176</v>
      </c>
      <c r="E202" s="244" t="s">
        <v>111</v>
      </c>
      <c r="F202" s="245" t="s">
        <v>227</v>
      </c>
      <c r="G202" s="243"/>
      <c r="H202" s="246">
        <v>20.789999999999999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176</v>
      </c>
      <c r="AU202" s="252" t="s">
        <v>87</v>
      </c>
      <c r="AV202" s="14" t="s">
        <v>116</v>
      </c>
      <c r="AW202" s="14" t="s">
        <v>33</v>
      </c>
      <c r="AX202" s="14" t="s">
        <v>83</v>
      </c>
      <c r="AY202" s="252" t="s">
        <v>164</v>
      </c>
    </row>
    <row r="203" s="2" customFormat="1" ht="16.5" customHeight="1">
      <c r="A203" s="37"/>
      <c r="B203" s="38"/>
      <c r="C203" s="211" t="s">
        <v>290</v>
      </c>
      <c r="D203" s="211" t="s">
        <v>166</v>
      </c>
      <c r="E203" s="212" t="s">
        <v>291</v>
      </c>
      <c r="F203" s="213" t="s">
        <v>292</v>
      </c>
      <c r="G203" s="214" t="s">
        <v>214</v>
      </c>
      <c r="H203" s="215">
        <v>20.789999999999999</v>
      </c>
      <c r="I203" s="216"/>
      <c r="J203" s="217">
        <f>ROUND(I203*H203,2)</f>
        <v>0</v>
      </c>
      <c r="K203" s="213" t="s">
        <v>170</v>
      </c>
      <c r="L203" s="43"/>
      <c r="M203" s="218" t="s">
        <v>1</v>
      </c>
      <c r="N203" s="219" t="s">
        <v>43</v>
      </c>
      <c r="O203" s="90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2" t="s">
        <v>116</v>
      </c>
      <c r="AT203" s="222" t="s">
        <v>166</v>
      </c>
      <c r="AU203" s="222" t="s">
        <v>87</v>
      </c>
      <c r="AY203" s="16" t="s">
        <v>164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6" t="s">
        <v>83</v>
      </c>
      <c r="BK203" s="223">
        <f>ROUND(I203*H203,2)</f>
        <v>0</v>
      </c>
      <c r="BL203" s="16" t="s">
        <v>116</v>
      </c>
      <c r="BM203" s="222" t="s">
        <v>293</v>
      </c>
    </row>
    <row r="204" s="2" customFormat="1">
      <c r="A204" s="37"/>
      <c r="B204" s="38"/>
      <c r="C204" s="39"/>
      <c r="D204" s="224" t="s">
        <v>172</v>
      </c>
      <c r="E204" s="39"/>
      <c r="F204" s="225" t="s">
        <v>294</v>
      </c>
      <c r="G204" s="39"/>
      <c r="H204" s="39"/>
      <c r="I204" s="226"/>
      <c r="J204" s="39"/>
      <c r="K204" s="39"/>
      <c r="L204" s="43"/>
      <c r="M204" s="227"/>
      <c r="N204" s="228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172</v>
      </c>
      <c r="AU204" s="16" t="s">
        <v>87</v>
      </c>
    </row>
    <row r="205" s="2" customFormat="1">
      <c r="A205" s="37"/>
      <c r="B205" s="38"/>
      <c r="C205" s="39"/>
      <c r="D205" s="229" t="s">
        <v>174</v>
      </c>
      <c r="E205" s="39"/>
      <c r="F205" s="230" t="s">
        <v>295</v>
      </c>
      <c r="G205" s="39"/>
      <c r="H205" s="39"/>
      <c r="I205" s="226"/>
      <c r="J205" s="39"/>
      <c r="K205" s="39"/>
      <c r="L205" s="43"/>
      <c r="M205" s="227"/>
      <c r="N205" s="228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174</v>
      </c>
      <c r="AU205" s="16" t="s">
        <v>87</v>
      </c>
    </row>
    <row r="206" s="13" customFormat="1">
      <c r="A206" s="13"/>
      <c r="B206" s="231"/>
      <c r="C206" s="232"/>
      <c r="D206" s="224" t="s">
        <v>176</v>
      </c>
      <c r="E206" s="233" t="s">
        <v>1</v>
      </c>
      <c r="F206" s="234" t="s">
        <v>111</v>
      </c>
      <c r="G206" s="232"/>
      <c r="H206" s="235">
        <v>20.789999999999999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176</v>
      </c>
      <c r="AU206" s="241" t="s">
        <v>87</v>
      </c>
      <c r="AV206" s="13" t="s">
        <v>87</v>
      </c>
      <c r="AW206" s="13" t="s">
        <v>33</v>
      </c>
      <c r="AX206" s="13" t="s">
        <v>83</v>
      </c>
      <c r="AY206" s="241" t="s">
        <v>164</v>
      </c>
    </row>
    <row r="207" s="2" customFormat="1" ht="16.5" customHeight="1">
      <c r="A207" s="37"/>
      <c r="B207" s="38"/>
      <c r="C207" s="211" t="s">
        <v>296</v>
      </c>
      <c r="D207" s="211" t="s">
        <v>166</v>
      </c>
      <c r="E207" s="212" t="s">
        <v>297</v>
      </c>
      <c r="F207" s="213" t="s">
        <v>298</v>
      </c>
      <c r="G207" s="214" t="s">
        <v>214</v>
      </c>
      <c r="H207" s="215">
        <v>61.609999999999999</v>
      </c>
      <c r="I207" s="216"/>
      <c r="J207" s="217">
        <f>ROUND(I207*H207,2)</f>
        <v>0</v>
      </c>
      <c r="K207" s="213" t="s">
        <v>170</v>
      </c>
      <c r="L207" s="43"/>
      <c r="M207" s="218" t="s">
        <v>1</v>
      </c>
      <c r="N207" s="219" t="s">
        <v>43</v>
      </c>
      <c r="O207" s="90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2" t="s">
        <v>116</v>
      </c>
      <c r="AT207" s="222" t="s">
        <v>166</v>
      </c>
      <c r="AU207" s="222" t="s">
        <v>87</v>
      </c>
      <c r="AY207" s="16" t="s">
        <v>164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6" t="s">
        <v>83</v>
      </c>
      <c r="BK207" s="223">
        <f>ROUND(I207*H207,2)</f>
        <v>0</v>
      </c>
      <c r="BL207" s="16" t="s">
        <v>116</v>
      </c>
      <c r="BM207" s="222" t="s">
        <v>299</v>
      </c>
    </row>
    <row r="208" s="2" customFormat="1">
      <c r="A208" s="37"/>
      <c r="B208" s="38"/>
      <c r="C208" s="39"/>
      <c r="D208" s="224" t="s">
        <v>172</v>
      </c>
      <c r="E208" s="39"/>
      <c r="F208" s="225" t="s">
        <v>300</v>
      </c>
      <c r="G208" s="39"/>
      <c r="H208" s="39"/>
      <c r="I208" s="226"/>
      <c r="J208" s="39"/>
      <c r="K208" s="39"/>
      <c r="L208" s="43"/>
      <c r="M208" s="227"/>
      <c r="N208" s="228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172</v>
      </c>
      <c r="AU208" s="16" t="s">
        <v>87</v>
      </c>
    </row>
    <row r="209" s="2" customFormat="1">
      <c r="A209" s="37"/>
      <c r="B209" s="38"/>
      <c r="C209" s="39"/>
      <c r="D209" s="229" t="s">
        <v>174</v>
      </c>
      <c r="E209" s="39"/>
      <c r="F209" s="230" t="s">
        <v>301</v>
      </c>
      <c r="G209" s="39"/>
      <c r="H209" s="39"/>
      <c r="I209" s="226"/>
      <c r="J209" s="39"/>
      <c r="K209" s="39"/>
      <c r="L209" s="43"/>
      <c r="M209" s="227"/>
      <c r="N209" s="228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174</v>
      </c>
      <c r="AU209" s="16" t="s">
        <v>87</v>
      </c>
    </row>
    <row r="210" s="13" customFormat="1">
      <c r="A210" s="13"/>
      <c r="B210" s="231"/>
      <c r="C210" s="232"/>
      <c r="D210" s="224" t="s">
        <v>176</v>
      </c>
      <c r="E210" s="233" t="s">
        <v>99</v>
      </c>
      <c r="F210" s="234" t="s">
        <v>302</v>
      </c>
      <c r="G210" s="232"/>
      <c r="H210" s="235">
        <v>61.609999999999999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176</v>
      </c>
      <c r="AU210" s="241" t="s">
        <v>87</v>
      </c>
      <c r="AV210" s="13" t="s">
        <v>87</v>
      </c>
      <c r="AW210" s="13" t="s">
        <v>33</v>
      </c>
      <c r="AX210" s="13" t="s">
        <v>83</v>
      </c>
      <c r="AY210" s="241" t="s">
        <v>164</v>
      </c>
    </row>
    <row r="211" s="2" customFormat="1" ht="16.5" customHeight="1">
      <c r="A211" s="37"/>
      <c r="B211" s="38"/>
      <c r="C211" s="253" t="s">
        <v>303</v>
      </c>
      <c r="D211" s="253" t="s">
        <v>304</v>
      </c>
      <c r="E211" s="254" t="s">
        <v>305</v>
      </c>
      <c r="F211" s="255" t="s">
        <v>306</v>
      </c>
      <c r="G211" s="256" t="s">
        <v>277</v>
      </c>
      <c r="H211" s="257">
        <v>123.22</v>
      </c>
      <c r="I211" s="258"/>
      <c r="J211" s="259">
        <f>ROUND(I211*H211,2)</f>
        <v>0</v>
      </c>
      <c r="K211" s="255" t="s">
        <v>170</v>
      </c>
      <c r="L211" s="260"/>
      <c r="M211" s="261" t="s">
        <v>1</v>
      </c>
      <c r="N211" s="262" t="s">
        <v>43</v>
      </c>
      <c r="O211" s="90"/>
      <c r="P211" s="220">
        <f>O211*H211</f>
        <v>0</v>
      </c>
      <c r="Q211" s="220">
        <v>1</v>
      </c>
      <c r="R211" s="220">
        <f>Q211*H211</f>
        <v>123.22</v>
      </c>
      <c r="S211" s="220">
        <v>0</v>
      </c>
      <c r="T211" s="22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2" t="s">
        <v>219</v>
      </c>
      <c r="AT211" s="222" t="s">
        <v>304</v>
      </c>
      <c r="AU211" s="222" t="s">
        <v>87</v>
      </c>
      <c r="AY211" s="16" t="s">
        <v>164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6" t="s">
        <v>83</v>
      </c>
      <c r="BK211" s="223">
        <f>ROUND(I211*H211,2)</f>
        <v>0</v>
      </c>
      <c r="BL211" s="16" t="s">
        <v>116</v>
      </c>
      <c r="BM211" s="222" t="s">
        <v>307</v>
      </c>
    </row>
    <row r="212" s="2" customFormat="1">
      <c r="A212" s="37"/>
      <c r="B212" s="38"/>
      <c r="C212" s="39"/>
      <c r="D212" s="224" t="s">
        <v>172</v>
      </c>
      <c r="E212" s="39"/>
      <c r="F212" s="225" t="s">
        <v>306</v>
      </c>
      <c r="G212" s="39"/>
      <c r="H212" s="39"/>
      <c r="I212" s="226"/>
      <c r="J212" s="39"/>
      <c r="K212" s="39"/>
      <c r="L212" s="43"/>
      <c r="M212" s="227"/>
      <c r="N212" s="228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172</v>
      </c>
      <c r="AU212" s="16" t="s">
        <v>87</v>
      </c>
    </row>
    <row r="213" s="13" customFormat="1">
      <c r="A213" s="13"/>
      <c r="B213" s="231"/>
      <c r="C213" s="232"/>
      <c r="D213" s="224" t="s">
        <v>176</v>
      </c>
      <c r="E213" s="233" t="s">
        <v>1</v>
      </c>
      <c r="F213" s="234" t="s">
        <v>308</v>
      </c>
      <c r="G213" s="232"/>
      <c r="H213" s="235">
        <v>123.22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176</v>
      </c>
      <c r="AU213" s="241" t="s">
        <v>87</v>
      </c>
      <c r="AV213" s="13" t="s">
        <v>87</v>
      </c>
      <c r="AW213" s="13" t="s">
        <v>33</v>
      </c>
      <c r="AX213" s="13" t="s">
        <v>83</v>
      </c>
      <c r="AY213" s="241" t="s">
        <v>164</v>
      </c>
    </row>
    <row r="214" s="2" customFormat="1" ht="16.5" customHeight="1">
      <c r="A214" s="37"/>
      <c r="B214" s="38"/>
      <c r="C214" s="211" t="s">
        <v>7</v>
      </c>
      <c r="D214" s="211" t="s">
        <v>166</v>
      </c>
      <c r="E214" s="212" t="s">
        <v>309</v>
      </c>
      <c r="F214" s="213" t="s">
        <v>310</v>
      </c>
      <c r="G214" s="214" t="s">
        <v>214</v>
      </c>
      <c r="H214" s="215">
        <v>10.1</v>
      </c>
      <c r="I214" s="216"/>
      <c r="J214" s="217">
        <f>ROUND(I214*H214,2)</f>
        <v>0</v>
      </c>
      <c r="K214" s="213" t="s">
        <v>170</v>
      </c>
      <c r="L214" s="43"/>
      <c r="M214" s="218" t="s">
        <v>1</v>
      </c>
      <c r="N214" s="219" t="s">
        <v>43</v>
      </c>
      <c r="O214" s="90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2" t="s">
        <v>116</v>
      </c>
      <c r="AT214" s="222" t="s">
        <v>166</v>
      </c>
      <c r="AU214" s="222" t="s">
        <v>87</v>
      </c>
      <c r="AY214" s="16" t="s">
        <v>164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6" t="s">
        <v>83</v>
      </c>
      <c r="BK214" s="223">
        <f>ROUND(I214*H214,2)</f>
        <v>0</v>
      </c>
      <c r="BL214" s="16" t="s">
        <v>116</v>
      </c>
      <c r="BM214" s="222" t="s">
        <v>311</v>
      </c>
    </row>
    <row r="215" s="2" customFormat="1">
      <c r="A215" s="37"/>
      <c r="B215" s="38"/>
      <c r="C215" s="39"/>
      <c r="D215" s="224" t="s">
        <v>172</v>
      </c>
      <c r="E215" s="39"/>
      <c r="F215" s="225" t="s">
        <v>312</v>
      </c>
      <c r="G215" s="39"/>
      <c r="H215" s="39"/>
      <c r="I215" s="226"/>
      <c r="J215" s="39"/>
      <c r="K215" s="39"/>
      <c r="L215" s="43"/>
      <c r="M215" s="227"/>
      <c r="N215" s="228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172</v>
      </c>
      <c r="AU215" s="16" t="s">
        <v>87</v>
      </c>
    </row>
    <row r="216" s="2" customFormat="1">
      <c r="A216" s="37"/>
      <c r="B216" s="38"/>
      <c r="C216" s="39"/>
      <c r="D216" s="229" t="s">
        <v>174</v>
      </c>
      <c r="E216" s="39"/>
      <c r="F216" s="230" t="s">
        <v>313</v>
      </c>
      <c r="G216" s="39"/>
      <c r="H216" s="39"/>
      <c r="I216" s="226"/>
      <c r="J216" s="39"/>
      <c r="K216" s="39"/>
      <c r="L216" s="43"/>
      <c r="M216" s="227"/>
      <c r="N216" s="228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174</v>
      </c>
      <c r="AU216" s="16" t="s">
        <v>87</v>
      </c>
    </row>
    <row r="217" s="13" customFormat="1">
      <c r="A217" s="13"/>
      <c r="B217" s="231"/>
      <c r="C217" s="232"/>
      <c r="D217" s="224" t="s">
        <v>176</v>
      </c>
      <c r="E217" s="233" t="s">
        <v>97</v>
      </c>
      <c r="F217" s="234" t="s">
        <v>314</v>
      </c>
      <c r="G217" s="232"/>
      <c r="H217" s="235">
        <v>10.1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176</v>
      </c>
      <c r="AU217" s="241" t="s">
        <v>87</v>
      </c>
      <c r="AV217" s="13" t="s">
        <v>87</v>
      </c>
      <c r="AW217" s="13" t="s">
        <v>33</v>
      </c>
      <c r="AX217" s="13" t="s">
        <v>83</v>
      </c>
      <c r="AY217" s="241" t="s">
        <v>164</v>
      </c>
    </row>
    <row r="218" s="2" customFormat="1" ht="16.5" customHeight="1">
      <c r="A218" s="37"/>
      <c r="B218" s="38"/>
      <c r="C218" s="253" t="s">
        <v>315</v>
      </c>
      <c r="D218" s="253" t="s">
        <v>304</v>
      </c>
      <c r="E218" s="254" t="s">
        <v>316</v>
      </c>
      <c r="F218" s="255" t="s">
        <v>317</v>
      </c>
      <c r="G218" s="256" t="s">
        <v>277</v>
      </c>
      <c r="H218" s="257">
        <v>20.199999999999999</v>
      </c>
      <c r="I218" s="258"/>
      <c r="J218" s="259">
        <f>ROUND(I218*H218,2)</f>
        <v>0</v>
      </c>
      <c r="K218" s="255" t="s">
        <v>170</v>
      </c>
      <c r="L218" s="260"/>
      <c r="M218" s="261" t="s">
        <v>1</v>
      </c>
      <c r="N218" s="262" t="s">
        <v>43</v>
      </c>
      <c r="O218" s="90"/>
      <c r="P218" s="220">
        <f>O218*H218</f>
        <v>0</v>
      </c>
      <c r="Q218" s="220">
        <v>1</v>
      </c>
      <c r="R218" s="220">
        <f>Q218*H218</f>
        <v>20.199999999999999</v>
      </c>
      <c r="S218" s="220">
        <v>0</v>
      </c>
      <c r="T218" s="22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2" t="s">
        <v>219</v>
      </c>
      <c r="AT218" s="222" t="s">
        <v>304</v>
      </c>
      <c r="AU218" s="222" t="s">
        <v>87</v>
      </c>
      <c r="AY218" s="16" t="s">
        <v>164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6" t="s">
        <v>83</v>
      </c>
      <c r="BK218" s="223">
        <f>ROUND(I218*H218,2)</f>
        <v>0</v>
      </c>
      <c r="BL218" s="16" t="s">
        <v>116</v>
      </c>
      <c r="BM218" s="222" t="s">
        <v>318</v>
      </c>
    </row>
    <row r="219" s="2" customFormat="1">
      <c r="A219" s="37"/>
      <c r="B219" s="38"/>
      <c r="C219" s="39"/>
      <c r="D219" s="224" t="s">
        <v>172</v>
      </c>
      <c r="E219" s="39"/>
      <c r="F219" s="225" t="s">
        <v>317</v>
      </c>
      <c r="G219" s="39"/>
      <c r="H219" s="39"/>
      <c r="I219" s="226"/>
      <c r="J219" s="39"/>
      <c r="K219" s="39"/>
      <c r="L219" s="43"/>
      <c r="M219" s="227"/>
      <c r="N219" s="228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172</v>
      </c>
      <c r="AU219" s="16" t="s">
        <v>87</v>
      </c>
    </row>
    <row r="220" s="13" customFormat="1">
      <c r="A220" s="13"/>
      <c r="B220" s="231"/>
      <c r="C220" s="232"/>
      <c r="D220" s="224" t="s">
        <v>176</v>
      </c>
      <c r="E220" s="232"/>
      <c r="F220" s="234" t="s">
        <v>319</v>
      </c>
      <c r="G220" s="232"/>
      <c r="H220" s="235">
        <v>20.199999999999999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176</v>
      </c>
      <c r="AU220" s="241" t="s">
        <v>87</v>
      </c>
      <c r="AV220" s="13" t="s">
        <v>87</v>
      </c>
      <c r="AW220" s="13" t="s">
        <v>4</v>
      </c>
      <c r="AX220" s="13" t="s">
        <v>83</v>
      </c>
      <c r="AY220" s="241" t="s">
        <v>164</v>
      </c>
    </row>
    <row r="221" s="2" customFormat="1" ht="24.15" customHeight="1">
      <c r="A221" s="37"/>
      <c r="B221" s="38"/>
      <c r="C221" s="211" t="s">
        <v>320</v>
      </c>
      <c r="D221" s="211" t="s">
        <v>166</v>
      </c>
      <c r="E221" s="212" t="s">
        <v>321</v>
      </c>
      <c r="F221" s="213" t="s">
        <v>322</v>
      </c>
      <c r="G221" s="214" t="s">
        <v>169</v>
      </c>
      <c r="H221" s="215">
        <v>140.69999999999999</v>
      </c>
      <c r="I221" s="216"/>
      <c r="J221" s="217">
        <f>ROUND(I221*H221,2)</f>
        <v>0</v>
      </c>
      <c r="K221" s="213" t="s">
        <v>170</v>
      </c>
      <c r="L221" s="43"/>
      <c r="M221" s="218" t="s">
        <v>1</v>
      </c>
      <c r="N221" s="219" t="s">
        <v>43</v>
      </c>
      <c r="O221" s="90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2" t="s">
        <v>116</v>
      </c>
      <c r="AT221" s="222" t="s">
        <v>166</v>
      </c>
      <c r="AU221" s="222" t="s">
        <v>87</v>
      </c>
      <c r="AY221" s="16" t="s">
        <v>164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6" t="s">
        <v>83</v>
      </c>
      <c r="BK221" s="223">
        <f>ROUND(I221*H221,2)</f>
        <v>0</v>
      </c>
      <c r="BL221" s="16" t="s">
        <v>116</v>
      </c>
      <c r="BM221" s="222" t="s">
        <v>323</v>
      </c>
    </row>
    <row r="222" s="2" customFormat="1">
      <c r="A222" s="37"/>
      <c r="B222" s="38"/>
      <c r="C222" s="39"/>
      <c r="D222" s="224" t="s">
        <v>172</v>
      </c>
      <c r="E222" s="39"/>
      <c r="F222" s="225" t="s">
        <v>324</v>
      </c>
      <c r="G222" s="39"/>
      <c r="H222" s="39"/>
      <c r="I222" s="226"/>
      <c r="J222" s="39"/>
      <c r="K222" s="39"/>
      <c r="L222" s="43"/>
      <c r="M222" s="227"/>
      <c r="N222" s="228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172</v>
      </c>
      <c r="AU222" s="16" t="s">
        <v>87</v>
      </c>
    </row>
    <row r="223" s="2" customFormat="1">
      <c r="A223" s="37"/>
      <c r="B223" s="38"/>
      <c r="C223" s="39"/>
      <c r="D223" s="229" t="s">
        <v>174</v>
      </c>
      <c r="E223" s="39"/>
      <c r="F223" s="230" t="s">
        <v>325</v>
      </c>
      <c r="G223" s="39"/>
      <c r="H223" s="39"/>
      <c r="I223" s="226"/>
      <c r="J223" s="39"/>
      <c r="K223" s="39"/>
      <c r="L223" s="43"/>
      <c r="M223" s="227"/>
      <c r="N223" s="228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174</v>
      </c>
      <c r="AU223" s="16" t="s">
        <v>87</v>
      </c>
    </row>
    <row r="224" s="13" customFormat="1">
      <c r="A224" s="13"/>
      <c r="B224" s="231"/>
      <c r="C224" s="232"/>
      <c r="D224" s="224" t="s">
        <v>176</v>
      </c>
      <c r="E224" s="233" t="s">
        <v>107</v>
      </c>
      <c r="F224" s="234" t="s">
        <v>326</v>
      </c>
      <c r="G224" s="232"/>
      <c r="H224" s="235">
        <v>140.69999999999999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176</v>
      </c>
      <c r="AU224" s="241" t="s">
        <v>87</v>
      </c>
      <c r="AV224" s="13" t="s">
        <v>87</v>
      </c>
      <c r="AW224" s="13" t="s">
        <v>33</v>
      </c>
      <c r="AX224" s="13" t="s">
        <v>83</v>
      </c>
      <c r="AY224" s="241" t="s">
        <v>164</v>
      </c>
    </row>
    <row r="225" s="2" customFormat="1" ht="16.5" customHeight="1">
      <c r="A225" s="37"/>
      <c r="B225" s="38"/>
      <c r="C225" s="211" t="s">
        <v>327</v>
      </c>
      <c r="D225" s="211" t="s">
        <v>166</v>
      </c>
      <c r="E225" s="212" t="s">
        <v>328</v>
      </c>
      <c r="F225" s="213" t="s">
        <v>329</v>
      </c>
      <c r="G225" s="214" t="s">
        <v>169</v>
      </c>
      <c r="H225" s="215">
        <v>140.69999999999999</v>
      </c>
      <c r="I225" s="216"/>
      <c r="J225" s="217">
        <f>ROUND(I225*H225,2)</f>
        <v>0</v>
      </c>
      <c r="K225" s="213" t="s">
        <v>170</v>
      </c>
      <c r="L225" s="43"/>
      <c r="M225" s="218" t="s">
        <v>1</v>
      </c>
      <c r="N225" s="219" t="s">
        <v>43</v>
      </c>
      <c r="O225" s="90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2" t="s">
        <v>116</v>
      </c>
      <c r="AT225" s="222" t="s">
        <v>166</v>
      </c>
      <c r="AU225" s="222" t="s">
        <v>87</v>
      </c>
      <c r="AY225" s="16" t="s">
        <v>164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6" t="s">
        <v>83</v>
      </c>
      <c r="BK225" s="223">
        <f>ROUND(I225*H225,2)</f>
        <v>0</v>
      </c>
      <c r="BL225" s="16" t="s">
        <v>116</v>
      </c>
      <c r="BM225" s="222" t="s">
        <v>330</v>
      </c>
    </row>
    <row r="226" s="2" customFormat="1">
      <c r="A226" s="37"/>
      <c r="B226" s="38"/>
      <c r="C226" s="39"/>
      <c r="D226" s="224" t="s">
        <v>172</v>
      </c>
      <c r="E226" s="39"/>
      <c r="F226" s="225" t="s">
        <v>331</v>
      </c>
      <c r="G226" s="39"/>
      <c r="H226" s="39"/>
      <c r="I226" s="226"/>
      <c r="J226" s="39"/>
      <c r="K226" s="39"/>
      <c r="L226" s="43"/>
      <c r="M226" s="227"/>
      <c r="N226" s="228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172</v>
      </c>
      <c r="AU226" s="16" t="s">
        <v>87</v>
      </c>
    </row>
    <row r="227" s="2" customFormat="1">
      <c r="A227" s="37"/>
      <c r="B227" s="38"/>
      <c r="C227" s="39"/>
      <c r="D227" s="229" t="s">
        <v>174</v>
      </c>
      <c r="E227" s="39"/>
      <c r="F227" s="230" t="s">
        <v>332</v>
      </c>
      <c r="G227" s="39"/>
      <c r="H227" s="39"/>
      <c r="I227" s="226"/>
      <c r="J227" s="39"/>
      <c r="K227" s="39"/>
      <c r="L227" s="43"/>
      <c r="M227" s="227"/>
      <c r="N227" s="228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174</v>
      </c>
      <c r="AU227" s="16" t="s">
        <v>87</v>
      </c>
    </row>
    <row r="228" s="13" customFormat="1">
      <c r="A228" s="13"/>
      <c r="B228" s="231"/>
      <c r="C228" s="232"/>
      <c r="D228" s="224" t="s">
        <v>176</v>
      </c>
      <c r="E228" s="233" t="s">
        <v>1</v>
      </c>
      <c r="F228" s="234" t="s">
        <v>107</v>
      </c>
      <c r="G228" s="232"/>
      <c r="H228" s="235">
        <v>140.69999999999999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176</v>
      </c>
      <c r="AU228" s="241" t="s">
        <v>87</v>
      </c>
      <c r="AV228" s="13" t="s">
        <v>87</v>
      </c>
      <c r="AW228" s="13" t="s">
        <v>33</v>
      </c>
      <c r="AX228" s="13" t="s">
        <v>83</v>
      </c>
      <c r="AY228" s="241" t="s">
        <v>164</v>
      </c>
    </row>
    <row r="229" s="2" customFormat="1" ht="16.5" customHeight="1">
      <c r="A229" s="37"/>
      <c r="B229" s="38"/>
      <c r="C229" s="253" t="s">
        <v>333</v>
      </c>
      <c r="D229" s="253" t="s">
        <v>304</v>
      </c>
      <c r="E229" s="254" t="s">
        <v>334</v>
      </c>
      <c r="F229" s="255" t="s">
        <v>335</v>
      </c>
      <c r="G229" s="256" t="s">
        <v>277</v>
      </c>
      <c r="H229" s="257">
        <v>23.919</v>
      </c>
      <c r="I229" s="258"/>
      <c r="J229" s="259">
        <f>ROUND(I229*H229,2)</f>
        <v>0</v>
      </c>
      <c r="K229" s="255" t="s">
        <v>170</v>
      </c>
      <c r="L229" s="260"/>
      <c r="M229" s="261" t="s">
        <v>1</v>
      </c>
      <c r="N229" s="262" t="s">
        <v>43</v>
      </c>
      <c r="O229" s="90"/>
      <c r="P229" s="220">
        <f>O229*H229</f>
        <v>0</v>
      </c>
      <c r="Q229" s="220">
        <v>1</v>
      </c>
      <c r="R229" s="220">
        <f>Q229*H229</f>
        <v>23.919</v>
      </c>
      <c r="S229" s="220">
        <v>0</v>
      </c>
      <c r="T229" s="22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2" t="s">
        <v>219</v>
      </c>
      <c r="AT229" s="222" t="s">
        <v>304</v>
      </c>
      <c r="AU229" s="222" t="s">
        <v>87</v>
      </c>
      <c r="AY229" s="16" t="s">
        <v>164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6" t="s">
        <v>83</v>
      </c>
      <c r="BK229" s="223">
        <f>ROUND(I229*H229,2)</f>
        <v>0</v>
      </c>
      <c r="BL229" s="16" t="s">
        <v>116</v>
      </c>
      <c r="BM229" s="222" t="s">
        <v>336</v>
      </c>
    </row>
    <row r="230" s="2" customFormat="1">
      <c r="A230" s="37"/>
      <c r="B230" s="38"/>
      <c r="C230" s="39"/>
      <c r="D230" s="224" t="s">
        <v>172</v>
      </c>
      <c r="E230" s="39"/>
      <c r="F230" s="225" t="s">
        <v>335</v>
      </c>
      <c r="G230" s="39"/>
      <c r="H230" s="39"/>
      <c r="I230" s="226"/>
      <c r="J230" s="39"/>
      <c r="K230" s="39"/>
      <c r="L230" s="43"/>
      <c r="M230" s="227"/>
      <c r="N230" s="228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172</v>
      </c>
      <c r="AU230" s="16" t="s">
        <v>87</v>
      </c>
    </row>
    <row r="231" s="13" customFormat="1">
      <c r="A231" s="13"/>
      <c r="B231" s="231"/>
      <c r="C231" s="232"/>
      <c r="D231" s="224" t="s">
        <v>176</v>
      </c>
      <c r="E231" s="233" t="s">
        <v>1</v>
      </c>
      <c r="F231" s="234" t="s">
        <v>337</v>
      </c>
      <c r="G231" s="232"/>
      <c r="H231" s="235">
        <v>23.919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176</v>
      </c>
      <c r="AU231" s="241" t="s">
        <v>87</v>
      </c>
      <c r="AV231" s="13" t="s">
        <v>87</v>
      </c>
      <c r="AW231" s="13" t="s">
        <v>33</v>
      </c>
      <c r="AX231" s="13" t="s">
        <v>83</v>
      </c>
      <c r="AY231" s="241" t="s">
        <v>164</v>
      </c>
    </row>
    <row r="232" s="2" customFormat="1" ht="16.5" customHeight="1">
      <c r="A232" s="37"/>
      <c r="B232" s="38"/>
      <c r="C232" s="211" t="s">
        <v>338</v>
      </c>
      <c r="D232" s="211" t="s">
        <v>166</v>
      </c>
      <c r="E232" s="212" t="s">
        <v>339</v>
      </c>
      <c r="F232" s="213" t="s">
        <v>340</v>
      </c>
      <c r="G232" s="214" t="s">
        <v>169</v>
      </c>
      <c r="H232" s="215">
        <v>140.69999999999999</v>
      </c>
      <c r="I232" s="216"/>
      <c r="J232" s="217">
        <f>ROUND(I232*H232,2)</f>
        <v>0</v>
      </c>
      <c r="K232" s="213" t="s">
        <v>170</v>
      </c>
      <c r="L232" s="43"/>
      <c r="M232" s="218" t="s">
        <v>1</v>
      </c>
      <c r="N232" s="219" t="s">
        <v>43</v>
      </c>
      <c r="O232" s="90"/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2" t="s">
        <v>116</v>
      </c>
      <c r="AT232" s="222" t="s">
        <v>166</v>
      </c>
      <c r="AU232" s="222" t="s">
        <v>87</v>
      </c>
      <c r="AY232" s="16" t="s">
        <v>164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6" t="s">
        <v>83</v>
      </c>
      <c r="BK232" s="223">
        <f>ROUND(I232*H232,2)</f>
        <v>0</v>
      </c>
      <c r="BL232" s="16" t="s">
        <v>116</v>
      </c>
      <c r="BM232" s="222" t="s">
        <v>341</v>
      </c>
    </row>
    <row r="233" s="2" customFormat="1">
      <c r="A233" s="37"/>
      <c r="B233" s="38"/>
      <c r="C233" s="39"/>
      <c r="D233" s="224" t="s">
        <v>172</v>
      </c>
      <c r="E233" s="39"/>
      <c r="F233" s="225" t="s">
        <v>342</v>
      </c>
      <c r="G233" s="39"/>
      <c r="H233" s="39"/>
      <c r="I233" s="226"/>
      <c r="J233" s="39"/>
      <c r="K233" s="39"/>
      <c r="L233" s="43"/>
      <c r="M233" s="227"/>
      <c r="N233" s="228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172</v>
      </c>
      <c r="AU233" s="16" t="s">
        <v>87</v>
      </c>
    </row>
    <row r="234" s="2" customFormat="1">
      <c r="A234" s="37"/>
      <c r="B234" s="38"/>
      <c r="C234" s="39"/>
      <c r="D234" s="229" t="s">
        <v>174</v>
      </c>
      <c r="E234" s="39"/>
      <c r="F234" s="230" t="s">
        <v>343</v>
      </c>
      <c r="G234" s="39"/>
      <c r="H234" s="39"/>
      <c r="I234" s="226"/>
      <c r="J234" s="39"/>
      <c r="K234" s="39"/>
      <c r="L234" s="43"/>
      <c r="M234" s="227"/>
      <c r="N234" s="228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174</v>
      </c>
      <c r="AU234" s="16" t="s">
        <v>87</v>
      </c>
    </row>
    <row r="235" s="13" customFormat="1">
      <c r="A235" s="13"/>
      <c r="B235" s="231"/>
      <c r="C235" s="232"/>
      <c r="D235" s="224" t="s">
        <v>176</v>
      </c>
      <c r="E235" s="233" t="s">
        <v>1</v>
      </c>
      <c r="F235" s="234" t="s">
        <v>107</v>
      </c>
      <c r="G235" s="232"/>
      <c r="H235" s="235">
        <v>140.69999999999999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176</v>
      </c>
      <c r="AU235" s="241" t="s">
        <v>87</v>
      </c>
      <c r="AV235" s="13" t="s">
        <v>87</v>
      </c>
      <c r="AW235" s="13" t="s">
        <v>33</v>
      </c>
      <c r="AX235" s="13" t="s">
        <v>83</v>
      </c>
      <c r="AY235" s="241" t="s">
        <v>164</v>
      </c>
    </row>
    <row r="236" s="2" customFormat="1" ht="16.5" customHeight="1">
      <c r="A236" s="37"/>
      <c r="B236" s="38"/>
      <c r="C236" s="253" t="s">
        <v>344</v>
      </c>
      <c r="D236" s="253" t="s">
        <v>304</v>
      </c>
      <c r="E236" s="254" t="s">
        <v>345</v>
      </c>
      <c r="F236" s="255" t="s">
        <v>346</v>
      </c>
      <c r="G236" s="256" t="s">
        <v>347</v>
      </c>
      <c r="H236" s="257">
        <v>2.8140000000000001</v>
      </c>
      <c r="I236" s="258"/>
      <c r="J236" s="259">
        <f>ROUND(I236*H236,2)</f>
        <v>0</v>
      </c>
      <c r="K236" s="255" t="s">
        <v>170</v>
      </c>
      <c r="L236" s="260"/>
      <c r="M236" s="261" t="s">
        <v>1</v>
      </c>
      <c r="N236" s="262" t="s">
        <v>43</v>
      </c>
      <c r="O236" s="90"/>
      <c r="P236" s="220">
        <f>O236*H236</f>
        <v>0</v>
      </c>
      <c r="Q236" s="220">
        <v>0.001</v>
      </c>
      <c r="R236" s="220">
        <f>Q236*H236</f>
        <v>0.0028140000000000001</v>
      </c>
      <c r="S236" s="220">
        <v>0</v>
      </c>
      <c r="T236" s="22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2" t="s">
        <v>219</v>
      </c>
      <c r="AT236" s="222" t="s">
        <v>304</v>
      </c>
      <c r="AU236" s="222" t="s">
        <v>87</v>
      </c>
      <c r="AY236" s="16" t="s">
        <v>164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6" t="s">
        <v>83</v>
      </c>
      <c r="BK236" s="223">
        <f>ROUND(I236*H236,2)</f>
        <v>0</v>
      </c>
      <c r="BL236" s="16" t="s">
        <v>116</v>
      </c>
      <c r="BM236" s="222" t="s">
        <v>348</v>
      </c>
    </row>
    <row r="237" s="2" customFormat="1">
      <c r="A237" s="37"/>
      <c r="B237" s="38"/>
      <c r="C237" s="39"/>
      <c r="D237" s="224" t="s">
        <v>172</v>
      </c>
      <c r="E237" s="39"/>
      <c r="F237" s="225" t="s">
        <v>346</v>
      </c>
      <c r="G237" s="39"/>
      <c r="H237" s="39"/>
      <c r="I237" s="226"/>
      <c r="J237" s="39"/>
      <c r="K237" s="39"/>
      <c r="L237" s="43"/>
      <c r="M237" s="227"/>
      <c r="N237" s="228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172</v>
      </c>
      <c r="AU237" s="16" t="s">
        <v>87</v>
      </c>
    </row>
    <row r="238" s="13" customFormat="1">
      <c r="A238" s="13"/>
      <c r="B238" s="231"/>
      <c r="C238" s="232"/>
      <c r="D238" s="224" t="s">
        <v>176</v>
      </c>
      <c r="E238" s="232"/>
      <c r="F238" s="234" t="s">
        <v>349</v>
      </c>
      <c r="G238" s="232"/>
      <c r="H238" s="235">
        <v>2.8140000000000001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176</v>
      </c>
      <c r="AU238" s="241" t="s">
        <v>87</v>
      </c>
      <c r="AV238" s="13" t="s">
        <v>87</v>
      </c>
      <c r="AW238" s="13" t="s">
        <v>4</v>
      </c>
      <c r="AX238" s="13" t="s">
        <v>83</v>
      </c>
      <c r="AY238" s="241" t="s">
        <v>164</v>
      </c>
    </row>
    <row r="239" s="2" customFormat="1" ht="16.5" customHeight="1">
      <c r="A239" s="37"/>
      <c r="B239" s="38"/>
      <c r="C239" s="211" t="s">
        <v>350</v>
      </c>
      <c r="D239" s="211" t="s">
        <v>166</v>
      </c>
      <c r="E239" s="212" t="s">
        <v>351</v>
      </c>
      <c r="F239" s="213" t="s">
        <v>352</v>
      </c>
      <c r="G239" s="214" t="s">
        <v>169</v>
      </c>
      <c r="H239" s="215">
        <v>408</v>
      </c>
      <c r="I239" s="216"/>
      <c r="J239" s="217">
        <f>ROUND(I239*H239,2)</f>
        <v>0</v>
      </c>
      <c r="K239" s="213" t="s">
        <v>170</v>
      </c>
      <c r="L239" s="43"/>
      <c r="M239" s="218" t="s">
        <v>1</v>
      </c>
      <c r="N239" s="219" t="s">
        <v>43</v>
      </c>
      <c r="O239" s="90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116</v>
      </c>
      <c r="AT239" s="222" t="s">
        <v>166</v>
      </c>
      <c r="AU239" s="222" t="s">
        <v>87</v>
      </c>
      <c r="AY239" s="16" t="s">
        <v>164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83</v>
      </c>
      <c r="BK239" s="223">
        <f>ROUND(I239*H239,2)</f>
        <v>0</v>
      </c>
      <c r="BL239" s="16" t="s">
        <v>116</v>
      </c>
      <c r="BM239" s="222" t="s">
        <v>353</v>
      </c>
    </row>
    <row r="240" s="2" customFormat="1">
      <c r="A240" s="37"/>
      <c r="B240" s="38"/>
      <c r="C240" s="39"/>
      <c r="D240" s="224" t="s">
        <v>172</v>
      </c>
      <c r="E240" s="39"/>
      <c r="F240" s="225" t="s">
        <v>354</v>
      </c>
      <c r="G240" s="39"/>
      <c r="H240" s="39"/>
      <c r="I240" s="226"/>
      <c r="J240" s="39"/>
      <c r="K240" s="39"/>
      <c r="L240" s="43"/>
      <c r="M240" s="227"/>
      <c r="N240" s="228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172</v>
      </c>
      <c r="AU240" s="16" t="s">
        <v>87</v>
      </c>
    </row>
    <row r="241" s="2" customFormat="1">
      <c r="A241" s="37"/>
      <c r="B241" s="38"/>
      <c r="C241" s="39"/>
      <c r="D241" s="229" t="s">
        <v>174</v>
      </c>
      <c r="E241" s="39"/>
      <c r="F241" s="230" t="s">
        <v>355</v>
      </c>
      <c r="G241" s="39"/>
      <c r="H241" s="39"/>
      <c r="I241" s="226"/>
      <c r="J241" s="39"/>
      <c r="K241" s="39"/>
      <c r="L241" s="43"/>
      <c r="M241" s="227"/>
      <c r="N241" s="228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174</v>
      </c>
      <c r="AU241" s="16" t="s">
        <v>87</v>
      </c>
    </row>
    <row r="242" s="13" customFormat="1">
      <c r="A242" s="13"/>
      <c r="B242" s="231"/>
      <c r="C242" s="232"/>
      <c r="D242" s="224" t="s">
        <v>176</v>
      </c>
      <c r="E242" s="233" t="s">
        <v>1</v>
      </c>
      <c r="F242" s="234" t="s">
        <v>356</v>
      </c>
      <c r="G242" s="232"/>
      <c r="H242" s="235">
        <v>74.400000000000006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176</v>
      </c>
      <c r="AU242" s="241" t="s">
        <v>87</v>
      </c>
      <c r="AV242" s="13" t="s">
        <v>87</v>
      </c>
      <c r="AW242" s="13" t="s">
        <v>33</v>
      </c>
      <c r="AX242" s="13" t="s">
        <v>78</v>
      </c>
      <c r="AY242" s="241" t="s">
        <v>164</v>
      </c>
    </row>
    <row r="243" s="13" customFormat="1">
      <c r="A243" s="13"/>
      <c r="B243" s="231"/>
      <c r="C243" s="232"/>
      <c r="D243" s="224" t="s">
        <v>176</v>
      </c>
      <c r="E243" s="233" t="s">
        <v>117</v>
      </c>
      <c r="F243" s="234" t="s">
        <v>357</v>
      </c>
      <c r="G243" s="232"/>
      <c r="H243" s="235">
        <v>329.60000000000002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176</v>
      </c>
      <c r="AU243" s="241" t="s">
        <v>87</v>
      </c>
      <c r="AV243" s="13" t="s">
        <v>87</v>
      </c>
      <c r="AW243" s="13" t="s">
        <v>33</v>
      </c>
      <c r="AX243" s="13" t="s">
        <v>78</v>
      </c>
      <c r="AY243" s="241" t="s">
        <v>164</v>
      </c>
    </row>
    <row r="244" s="13" customFormat="1">
      <c r="A244" s="13"/>
      <c r="B244" s="231"/>
      <c r="C244" s="232"/>
      <c r="D244" s="224" t="s">
        <v>176</v>
      </c>
      <c r="E244" s="233" t="s">
        <v>115</v>
      </c>
      <c r="F244" s="234" t="s">
        <v>358</v>
      </c>
      <c r="G244" s="232"/>
      <c r="H244" s="235">
        <v>4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176</v>
      </c>
      <c r="AU244" s="241" t="s">
        <v>87</v>
      </c>
      <c r="AV244" s="13" t="s">
        <v>87</v>
      </c>
      <c r="AW244" s="13" t="s">
        <v>33</v>
      </c>
      <c r="AX244" s="13" t="s">
        <v>78</v>
      </c>
      <c r="AY244" s="241" t="s">
        <v>164</v>
      </c>
    </row>
    <row r="245" s="14" customFormat="1">
      <c r="A245" s="14"/>
      <c r="B245" s="242"/>
      <c r="C245" s="243"/>
      <c r="D245" s="224" t="s">
        <v>176</v>
      </c>
      <c r="E245" s="244" t="s">
        <v>119</v>
      </c>
      <c r="F245" s="245" t="s">
        <v>227</v>
      </c>
      <c r="G245" s="243"/>
      <c r="H245" s="246">
        <v>408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176</v>
      </c>
      <c r="AU245" s="252" t="s">
        <v>87</v>
      </c>
      <c r="AV245" s="14" t="s">
        <v>116</v>
      </c>
      <c r="AW245" s="14" t="s">
        <v>33</v>
      </c>
      <c r="AX245" s="14" t="s">
        <v>83</v>
      </c>
      <c r="AY245" s="252" t="s">
        <v>164</v>
      </c>
    </row>
    <row r="246" s="2" customFormat="1" ht="16.5" customHeight="1">
      <c r="A246" s="37"/>
      <c r="B246" s="38"/>
      <c r="C246" s="211" t="s">
        <v>359</v>
      </c>
      <c r="D246" s="211" t="s">
        <v>166</v>
      </c>
      <c r="E246" s="212" t="s">
        <v>360</v>
      </c>
      <c r="F246" s="213" t="s">
        <v>361</v>
      </c>
      <c r="G246" s="214" t="s">
        <v>169</v>
      </c>
      <c r="H246" s="215">
        <v>140.69999999999999</v>
      </c>
      <c r="I246" s="216"/>
      <c r="J246" s="217">
        <f>ROUND(I246*H246,2)</f>
        <v>0</v>
      </c>
      <c r="K246" s="213" t="s">
        <v>170</v>
      </c>
      <c r="L246" s="43"/>
      <c r="M246" s="218" t="s">
        <v>1</v>
      </c>
      <c r="N246" s="219" t="s">
        <v>43</v>
      </c>
      <c r="O246" s="90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2" t="s">
        <v>116</v>
      </c>
      <c r="AT246" s="222" t="s">
        <v>166</v>
      </c>
      <c r="AU246" s="222" t="s">
        <v>87</v>
      </c>
      <c r="AY246" s="16" t="s">
        <v>164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6" t="s">
        <v>83</v>
      </c>
      <c r="BK246" s="223">
        <f>ROUND(I246*H246,2)</f>
        <v>0</v>
      </c>
      <c r="BL246" s="16" t="s">
        <v>116</v>
      </c>
      <c r="BM246" s="222" t="s">
        <v>362</v>
      </c>
    </row>
    <row r="247" s="2" customFormat="1">
      <c r="A247" s="37"/>
      <c r="B247" s="38"/>
      <c r="C247" s="39"/>
      <c r="D247" s="224" t="s">
        <v>172</v>
      </c>
      <c r="E247" s="39"/>
      <c r="F247" s="225" t="s">
        <v>363</v>
      </c>
      <c r="G247" s="39"/>
      <c r="H247" s="39"/>
      <c r="I247" s="226"/>
      <c r="J247" s="39"/>
      <c r="K247" s="39"/>
      <c r="L247" s="43"/>
      <c r="M247" s="227"/>
      <c r="N247" s="228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172</v>
      </c>
      <c r="AU247" s="16" t="s">
        <v>87</v>
      </c>
    </row>
    <row r="248" s="2" customFormat="1">
      <c r="A248" s="37"/>
      <c r="B248" s="38"/>
      <c r="C248" s="39"/>
      <c r="D248" s="229" t="s">
        <v>174</v>
      </c>
      <c r="E248" s="39"/>
      <c r="F248" s="230" t="s">
        <v>364</v>
      </c>
      <c r="G248" s="39"/>
      <c r="H248" s="39"/>
      <c r="I248" s="226"/>
      <c r="J248" s="39"/>
      <c r="K248" s="39"/>
      <c r="L248" s="43"/>
      <c r="M248" s="227"/>
      <c r="N248" s="228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174</v>
      </c>
      <c r="AU248" s="16" t="s">
        <v>87</v>
      </c>
    </row>
    <row r="249" s="13" customFormat="1">
      <c r="A249" s="13"/>
      <c r="B249" s="231"/>
      <c r="C249" s="232"/>
      <c r="D249" s="224" t="s">
        <v>176</v>
      </c>
      <c r="E249" s="233" t="s">
        <v>1</v>
      </c>
      <c r="F249" s="234" t="s">
        <v>107</v>
      </c>
      <c r="G249" s="232"/>
      <c r="H249" s="235">
        <v>140.69999999999999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176</v>
      </c>
      <c r="AU249" s="241" t="s">
        <v>87</v>
      </c>
      <c r="AV249" s="13" t="s">
        <v>87</v>
      </c>
      <c r="AW249" s="13" t="s">
        <v>33</v>
      </c>
      <c r="AX249" s="13" t="s">
        <v>83</v>
      </c>
      <c r="AY249" s="241" t="s">
        <v>164</v>
      </c>
    </row>
    <row r="250" s="12" customFormat="1" ht="22.8" customHeight="1">
      <c r="A250" s="12"/>
      <c r="B250" s="195"/>
      <c r="C250" s="196"/>
      <c r="D250" s="197" t="s">
        <v>77</v>
      </c>
      <c r="E250" s="209" t="s">
        <v>184</v>
      </c>
      <c r="F250" s="209" t="s">
        <v>365</v>
      </c>
      <c r="G250" s="196"/>
      <c r="H250" s="196"/>
      <c r="I250" s="199"/>
      <c r="J250" s="210">
        <f>BK250</f>
        <v>0</v>
      </c>
      <c r="K250" s="196"/>
      <c r="L250" s="201"/>
      <c r="M250" s="202"/>
      <c r="N250" s="203"/>
      <c r="O250" s="203"/>
      <c r="P250" s="204">
        <f>SUM(P251:P259)</f>
        <v>0</v>
      </c>
      <c r="Q250" s="203"/>
      <c r="R250" s="204">
        <f>SUM(R251:R259)</f>
        <v>0.43537680000000001</v>
      </c>
      <c r="S250" s="203"/>
      <c r="T250" s="205">
        <f>SUM(T251:T259)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6" t="s">
        <v>83</v>
      </c>
      <c r="AT250" s="207" t="s">
        <v>77</v>
      </c>
      <c r="AU250" s="207" t="s">
        <v>83</v>
      </c>
      <c r="AY250" s="206" t="s">
        <v>164</v>
      </c>
      <c r="BK250" s="208">
        <f>SUM(BK251:BK259)</f>
        <v>0</v>
      </c>
    </row>
    <row r="251" s="2" customFormat="1" ht="16.5" customHeight="1">
      <c r="A251" s="37"/>
      <c r="B251" s="38"/>
      <c r="C251" s="211" t="s">
        <v>366</v>
      </c>
      <c r="D251" s="211" t="s">
        <v>166</v>
      </c>
      <c r="E251" s="212" t="s">
        <v>367</v>
      </c>
      <c r="F251" s="213" t="s">
        <v>368</v>
      </c>
      <c r="G251" s="214" t="s">
        <v>200</v>
      </c>
      <c r="H251" s="215">
        <v>302</v>
      </c>
      <c r="I251" s="216"/>
      <c r="J251" s="217">
        <f>ROUND(I251*H251,2)</f>
        <v>0</v>
      </c>
      <c r="K251" s="213" t="s">
        <v>1</v>
      </c>
      <c r="L251" s="43"/>
      <c r="M251" s="218" t="s">
        <v>1</v>
      </c>
      <c r="N251" s="219" t="s">
        <v>43</v>
      </c>
      <c r="O251" s="90"/>
      <c r="P251" s="220">
        <f>O251*H251</f>
        <v>0</v>
      </c>
      <c r="Q251" s="220">
        <v>0</v>
      </c>
      <c r="R251" s="220">
        <f>Q251*H251</f>
        <v>0</v>
      </c>
      <c r="S251" s="220">
        <v>0</v>
      </c>
      <c r="T251" s="22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2" t="s">
        <v>116</v>
      </c>
      <c r="AT251" s="222" t="s">
        <v>166</v>
      </c>
      <c r="AU251" s="222" t="s">
        <v>87</v>
      </c>
      <c r="AY251" s="16" t="s">
        <v>164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6" t="s">
        <v>83</v>
      </c>
      <c r="BK251" s="223">
        <f>ROUND(I251*H251,2)</f>
        <v>0</v>
      </c>
      <c r="BL251" s="16" t="s">
        <v>116</v>
      </c>
      <c r="BM251" s="222" t="s">
        <v>369</v>
      </c>
    </row>
    <row r="252" s="2" customFormat="1">
      <c r="A252" s="37"/>
      <c r="B252" s="38"/>
      <c r="C252" s="39"/>
      <c r="D252" s="224" t="s">
        <v>172</v>
      </c>
      <c r="E252" s="39"/>
      <c r="F252" s="225" t="s">
        <v>368</v>
      </c>
      <c r="G252" s="39"/>
      <c r="H252" s="39"/>
      <c r="I252" s="226"/>
      <c r="J252" s="39"/>
      <c r="K252" s="39"/>
      <c r="L252" s="43"/>
      <c r="M252" s="227"/>
      <c r="N252" s="228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172</v>
      </c>
      <c r="AU252" s="16" t="s">
        <v>87</v>
      </c>
    </row>
    <row r="253" s="2" customFormat="1">
      <c r="A253" s="37"/>
      <c r="B253" s="38"/>
      <c r="C253" s="39"/>
      <c r="D253" s="224" t="s">
        <v>370</v>
      </c>
      <c r="E253" s="39"/>
      <c r="F253" s="263" t="s">
        <v>371</v>
      </c>
      <c r="G253" s="39"/>
      <c r="H253" s="39"/>
      <c r="I253" s="226"/>
      <c r="J253" s="39"/>
      <c r="K253" s="39"/>
      <c r="L253" s="43"/>
      <c r="M253" s="227"/>
      <c r="N253" s="228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370</v>
      </c>
      <c r="AU253" s="16" t="s">
        <v>87</v>
      </c>
    </row>
    <row r="254" s="2" customFormat="1" ht="16.5" customHeight="1">
      <c r="A254" s="37"/>
      <c r="B254" s="38"/>
      <c r="C254" s="253" t="s">
        <v>372</v>
      </c>
      <c r="D254" s="253" t="s">
        <v>304</v>
      </c>
      <c r="E254" s="254" t="s">
        <v>373</v>
      </c>
      <c r="F254" s="255" t="s">
        <v>374</v>
      </c>
      <c r="G254" s="256" t="s">
        <v>200</v>
      </c>
      <c r="H254" s="257">
        <v>308.04000000000002</v>
      </c>
      <c r="I254" s="258"/>
      <c r="J254" s="259">
        <f>ROUND(I254*H254,2)</f>
        <v>0</v>
      </c>
      <c r="K254" s="255" t="s">
        <v>170</v>
      </c>
      <c r="L254" s="260"/>
      <c r="M254" s="261" t="s">
        <v>1</v>
      </c>
      <c r="N254" s="262" t="s">
        <v>43</v>
      </c>
      <c r="O254" s="90"/>
      <c r="P254" s="220">
        <f>O254*H254</f>
        <v>0</v>
      </c>
      <c r="Q254" s="220">
        <v>0.0014</v>
      </c>
      <c r="R254" s="220">
        <f>Q254*H254</f>
        <v>0.43125600000000003</v>
      </c>
      <c r="S254" s="220">
        <v>0</v>
      </c>
      <c r="T254" s="22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2" t="s">
        <v>219</v>
      </c>
      <c r="AT254" s="222" t="s">
        <v>304</v>
      </c>
      <c r="AU254" s="222" t="s">
        <v>87</v>
      </c>
      <c r="AY254" s="16" t="s">
        <v>164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6" t="s">
        <v>83</v>
      </c>
      <c r="BK254" s="223">
        <f>ROUND(I254*H254,2)</f>
        <v>0</v>
      </c>
      <c r="BL254" s="16" t="s">
        <v>116</v>
      </c>
      <c r="BM254" s="222" t="s">
        <v>375</v>
      </c>
    </row>
    <row r="255" s="2" customFormat="1">
      <c r="A255" s="37"/>
      <c r="B255" s="38"/>
      <c r="C255" s="39"/>
      <c r="D255" s="224" t="s">
        <v>172</v>
      </c>
      <c r="E255" s="39"/>
      <c r="F255" s="225" t="s">
        <v>374</v>
      </c>
      <c r="G255" s="39"/>
      <c r="H255" s="39"/>
      <c r="I255" s="226"/>
      <c r="J255" s="39"/>
      <c r="K255" s="39"/>
      <c r="L255" s="43"/>
      <c r="M255" s="227"/>
      <c r="N255" s="228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172</v>
      </c>
      <c r="AU255" s="16" t="s">
        <v>87</v>
      </c>
    </row>
    <row r="256" s="13" customFormat="1">
      <c r="A256" s="13"/>
      <c r="B256" s="231"/>
      <c r="C256" s="232"/>
      <c r="D256" s="224" t="s">
        <v>176</v>
      </c>
      <c r="E256" s="232"/>
      <c r="F256" s="234" t="s">
        <v>376</v>
      </c>
      <c r="G256" s="232"/>
      <c r="H256" s="235">
        <v>308.04000000000002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176</v>
      </c>
      <c r="AU256" s="241" t="s">
        <v>87</v>
      </c>
      <c r="AV256" s="13" t="s">
        <v>87</v>
      </c>
      <c r="AW256" s="13" t="s">
        <v>4</v>
      </c>
      <c r="AX256" s="13" t="s">
        <v>83</v>
      </c>
      <c r="AY256" s="241" t="s">
        <v>164</v>
      </c>
    </row>
    <row r="257" s="2" customFormat="1" ht="24.15" customHeight="1">
      <c r="A257" s="37"/>
      <c r="B257" s="38"/>
      <c r="C257" s="253" t="s">
        <v>377</v>
      </c>
      <c r="D257" s="253" t="s">
        <v>304</v>
      </c>
      <c r="E257" s="254" t="s">
        <v>378</v>
      </c>
      <c r="F257" s="255" t="s">
        <v>379</v>
      </c>
      <c r="G257" s="256" t="s">
        <v>200</v>
      </c>
      <c r="H257" s="257">
        <v>206.03999999999999</v>
      </c>
      <c r="I257" s="258"/>
      <c r="J257" s="259">
        <f>ROUND(I257*H257,2)</f>
        <v>0</v>
      </c>
      <c r="K257" s="255" t="s">
        <v>1</v>
      </c>
      <c r="L257" s="260"/>
      <c r="M257" s="261" t="s">
        <v>1</v>
      </c>
      <c r="N257" s="262" t="s">
        <v>43</v>
      </c>
      <c r="O257" s="90"/>
      <c r="P257" s="220">
        <f>O257*H257</f>
        <v>0</v>
      </c>
      <c r="Q257" s="220">
        <v>2.0000000000000002E-05</v>
      </c>
      <c r="R257" s="220">
        <f>Q257*H257</f>
        <v>0.0041208</v>
      </c>
      <c r="S257" s="220">
        <v>0</v>
      </c>
      <c r="T257" s="22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2" t="s">
        <v>219</v>
      </c>
      <c r="AT257" s="222" t="s">
        <v>304</v>
      </c>
      <c r="AU257" s="222" t="s">
        <v>87</v>
      </c>
      <c r="AY257" s="16" t="s">
        <v>164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6" t="s">
        <v>83</v>
      </c>
      <c r="BK257" s="223">
        <f>ROUND(I257*H257,2)</f>
        <v>0</v>
      </c>
      <c r="BL257" s="16" t="s">
        <v>116</v>
      </c>
      <c r="BM257" s="222" t="s">
        <v>380</v>
      </c>
    </row>
    <row r="258" s="2" customFormat="1">
      <c r="A258" s="37"/>
      <c r="B258" s="38"/>
      <c r="C258" s="39"/>
      <c r="D258" s="224" t="s">
        <v>172</v>
      </c>
      <c r="E258" s="39"/>
      <c r="F258" s="225" t="s">
        <v>381</v>
      </c>
      <c r="G258" s="39"/>
      <c r="H258" s="39"/>
      <c r="I258" s="226"/>
      <c r="J258" s="39"/>
      <c r="K258" s="39"/>
      <c r="L258" s="43"/>
      <c r="M258" s="227"/>
      <c r="N258" s="228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172</v>
      </c>
      <c r="AU258" s="16" t="s">
        <v>87</v>
      </c>
    </row>
    <row r="259" s="13" customFormat="1">
      <c r="A259" s="13"/>
      <c r="B259" s="231"/>
      <c r="C259" s="232"/>
      <c r="D259" s="224" t="s">
        <v>176</v>
      </c>
      <c r="E259" s="232"/>
      <c r="F259" s="234" t="s">
        <v>382</v>
      </c>
      <c r="G259" s="232"/>
      <c r="H259" s="235">
        <v>206.03999999999999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176</v>
      </c>
      <c r="AU259" s="241" t="s">
        <v>87</v>
      </c>
      <c r="AV259" s="13" t="s">
        <v>87</v>
      </c>
      <c r="AW259" s="13" t="s">
        <v>4</v>
      </c>
      <c r="AX259" s="13" t="s">
        <v>83</v>
      </c>
      <c r="AY259" s="241" t="s">
        <v>164</v>
      </c>
    </row>
    <row r="260" s="12" customFormat="1" ht="22.8" customHeight="1">
      <c r="A260" s="12"/>
      <c r="B260" s="195"/>
      <c r="C260" s="196"/>
      <c r="D260" s="197" t="s">
        <v>77</v>
      </c>
      <c r="E260" s="209" t="s">
        <v>197</v>
      </c>
      <c r="F260" s="209" t="s">
        <v>383</v>
      </c>
      <c r="G260" s="196"/>
      <c r="H260" s="196"/>
      <c r="I260" s="199"/>
      <c r="J260" s="210">
        <f>BK260</f>
        <v>0</v>
      </c>
      <c r="K260" s="196"/>
      <c r="L260" s="201"/>
      <c r="M260" s="202"/>
      <c r="N260" s="203"/>
      <c r="O260" s="203"/>
      <c r="P260" s="204">
        <f>SUM(P261:P319)</f>
        <v>0</v>
      </c>
      <c r="Q260" s="203"/>
      <c r="R260" s="204">
        <f>SUM(R261:R319)</f>
        <v>94.634958000000012</v>
      </c>
      <c r="S260" s="203"/>
      <c r="T260" s="205">
        <f>SUM(T261:T319)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6" t="s">
        <v>83</v>
      </c>
      <c r="AT260" s="207" t="s">
        <v>77</v>
      </c>
      <c r="AU260" s="207" t="s">
        <v>83</v>
      </c>
      <c r="AY260" s="206" t="s">
        <v>164</v>
      </c>
      <c r="BK260" s="208">
        <f>SUM(BK261:BK319)</f>
        <v>0</v>
      </c>
    </row>
    <row r="261" s="2" customFormat="1" ht="24.15" customHeight="1">
      <c r="A261" s="37"/>
      <c r="B261" s="38"/>
      <c r="C261" s="211" t="s">
        <v>384</v>
      </c>
      <c r="D261" s="211" t="s">
        <v>166</v>
      </c>
      <c r="E261" s="212" t="s">
        <v>385</v>
      </c>
      <c r="F261" s="213" t="s">
        <v>386</v>
      </c>
      <c r="G261" s="214" t="s">
        <v>169</v>
      </c>
      <c r="H261" s="215">
        <v>408</v>
      </c>
      <c r="I261" s="216"/>
      <c r="J261" s="217">
        <f>ROUND(I261*H261,2)</f>
        <v>0</v>
      </c>
      <c r="K261" s="213" t="s">
        <v>170</v>
      </c>
      <c r="L261" s="43"/>
      <c r="M261" s="218" t="s">
        <v>1</v>
      </c>
      <c r="N261" s="219" t="s">
        <v>43</v>
      </c>
      <c r="O261" s="90"/>
      <c r="P261" s="220">
        <f>O261*H261</f>
        <v>0</v>
      </c>
      <c r="Q261" s="220">
        <v>0</v>
      </c>
      <c r="R261" s="220">
        <f>Q261*H261</f>
        <v>0</v>
      </c>
      <c r="S261" s="220">
        <v>0</v>
      </c>
      <c r="T261" s="22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2" t="s">
        <v>116</v>
      </c>
      <c r="AT261" s="222" t="s">
        <v>166</v>
      </c>
      <c r="AU261" s="222" t="s">
        <v>87</v>
      </c>
      <c r="AY261" s="16" t="s">
        <v>164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6" t="s">
        <v>83</v>
      </c>
      <c r="BK261" s="223">
        <f>ROUND(I261*H261,2)</f>
        <v>0</v>
      </c>
      <c r="BL261" s="16" t="s">
        <v>116</v>
      </c>
      <c r="BM261" s="222" t="s">
        <v>387</v>
      </c>
    </row>
    <row r="262" s="2" customFormat="1">
      <c r="A262" s="37"/>
      <c r="B262" s="38"/>
      <c r="C262" s="39"/>
      <c r="D262" s="224" t="s">
        <v>172</v>
      </c>
      <c r="E262" s="39"/>
      <c r="F262" s="225" t="s">
        <v>388</v>
      </c>
      <c r="G262" s="39"/>
      <c r="H262" s="39"/>
      <c r="I262" s="226"/>
      <c r="J262" s="39"/>
      <c r="K262" s="39"/>
      <c r="L262" s="43"/>
      <c r="M262" s="227"/>
      <c r="N262" s="228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172</v>
      </c>
      <c r="AU262" s="16" t="s">
        <v>87</v>
      </c>
    </row>
    <row r="263" s="2" customFormat="1">
      <c r="A263" s="37"/>
      <c r="B263" s="38"/>
      <c r="C263" s="39"/>
      <c r="D263" s="229" t="s">
        <v>174</v>
      </c>
      <c r="E263" s="39"/>
      <c r="F263" s="230" t="s">
        <v>389</v>
      </c>
      <c r="G263" s="39"/>
      <c r="H263" s="39"/>
      <c r="I263" s="226"/>
      <c r="J263" s="39"/>
      <c r="K263" s="39"/>
      <c r="L263" s="43"/>
      <c r="M263" s="227"/>
      <c r="N263" s="228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174</v>
      </c>
      <c r="AU263" s="16" t="s">
        <v>87</v>
      </c>
    </row>
    <row r="264" s="13" customFormat="1">
      <c r="A264" s="13"/>
      <c r="B264" s="231"/>
      <c r="C264" s="232"/>
      <c r="D264" s="224" t="s">
        <v>176</v>
      </c>
      <c r="E264" s="233" t="s">
        <v>1</v>
      </c>
      <c r="F264" s="234" t="s">
        <v>119</v>
      </c>
      <c r="G264" s="232"/>
      <c r="H264" s="235">
        <v>408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176</v>
      </c>
      <c r="AU264" s="241" t="s">
        <v>87</v>
      </c>
      <c r="AV264" s="13" t="s">
        <v>87</v>
      </c>
      <c r="AW264" s="13" t="s">
        <v>33</v>
      </c>
      <c r="AX264" s="13" t="s">
        <v>83</v>
      </c>
      <c r="AY264" s="241" t="s">
        <v>164</v>
      </c>
    </row>
    <row r="265" s="2" customFormat="1" ht="16.5" customHeight="1">
      <c r="A265" s="37"/>
      <c r="B265" s="38"/>
      <c r="C265" s="253" t="s">
        <v>390</v>
      </c>
      <c r="D265" s="253" t="s">
        <v>304</v>
      </c>
      <c r="E265" s="254" t="s">
        <v>391</v>
      </c>
      <c r="F265" s="255" t="s">
        <v>392</v>
      </c>
      <c r="G265" s="256" t="s">
        <v>277</v>
      </c>
      <c r="H265" s="257">
        <v>4.3330000000000002</v>
      </c>
      <c r="I265" s="258"/>
      <c r="J265" s="259">
        <f>ROUND(I265*H265,2)</f>
        <v>0</v>
      </c>
      <c r="K265" s="255" t="s">
        <v>170</v>
      </c>
      <c r="L265" s="260"/>
      <c r="M265" s="261" t="s">
        <v>1</v>
      </c>
      <c r="N265" s="262" t="s">
        <v>43</v>
      </c>
      <c r="O265" s="90"/>
      <c r="P265" s="220">
        <f>O265*H265</f>
        <v>0</v>
      </c>
      <c r="Q265" s="220">
        <v>1</v>
      </c>
      <c r="R265" s="220">
        <f>Q265*H265</f>
        <v>4.3330000000000002</v>
      </c>
      <c r="S265" s="220">
        <v>0</v>
      </c>
      <c r="T265" s="22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2" t="s">
        <v>219</v>
      </c>
      <c r="AT265" s="222" t="s">
        <v>304</v>
      </c>
      <c r="AU265" s="222" t="s">
        <v>87</v>
      </c>
      <c r="AY265" s="16" t="s">
        <v>164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6" t="s">
        <v>83</v>
      </c>
      <c r="BK265" s="223">
        <f>ROUND(I265*H265,2)</f>
        <v>0</v>
      </c>
      <c r="BL265" s="16" t="s">
        <v>116</v>
      </c>
      <c r="BM265" s="222" t="s">
        <v>393</v>
      </c>
    </row>
    <row r="266" s="2" customFormat="1">
      <c r="A266" s="37"/>
      <c r="B266" s="38"/>
      <c r="C266" s="39"/>
      <c r="D266" s="224" t="s">
        <v>172</v>
      </c>
      <c r="E266" s="39"/>
      <c r="F266" s="225" t="s">
        <v>392</v>
      </c>
      <c r="G266" s="39"/>
      <c r="H266" s="39"/>
      <c r="I266" s="226"/>
      <c r="J266" s="39"/>
      <c r="K266" s="39"/>
      <c r="L266" s="43"/>
      <c r="M266" s="227"/>
      <c r="N266" s="228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172</v>
      </c>
      <c r="AU266" s="16" t="s">
        <v>87</v>
      </c>
    </row>
    <row r="267" s="13" customFormat="1">
      <c r="A267" s="13"/>
      <c r="B267" s="231"/>
      <c r="C267" s="232"/>
      <c r="D267" s="224" t="s">
        <v>176</v>
      </c>
      <c r="E267" s="233" t="s">
        <v>1</v>
      </c>
      <c r="F267" s="234" t="s">
        <v>394</v>
      </c>
      <c r="G267" s="232"/>
      <c r="H267" s="235">
        <v>4.3330000000000002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176</v>
      </c>
      <c r="AU267" s="241" t="s">
        <v>87</v>
      </c>
      <c r="AV267" s="13" t="s">
        <v>87</v>
      </c>
      <c r="AW267" s="13" t="s">
        <v>33</v>
      </c>
      <c r="AX267" s="13" t="s">
        <v>83</v>
      </c>
      <c r="AY267" s="241" t="s">
        <v>164</v>
      </c>
    </row>
    <row r="268" s="2" customFormat="1" ht="16.5" customHeight="1">
      <c r="A268" s="37"/>
      <c r="B268" s="38"/>
      <c r="C268" s="211" t="s">
        <v>395</v>
      </c>
      <c r="D268" s="211" t="s">
        <v>166</v>
      </c>
      <c r="E268" s="212" t="s">
        <v>396</v>
      </c>
      <c r="F268" s="213" t="s">
        <v>397</v>
      </c>
      <c r="G268" s="214" t="s">
        <v>169</v>
      </c>
      <c r="H268" s="215">
        <v>74.400000000000006</v>
      </c>
      <c r="I268" s="216"/>
      <c r="J268" s="217">
        <f>ROUND(I268*H268,2)</f>
        <v>0</v>
      </c>
      <c r="K268" s="213" t="s">
        <v>170</v>
      </c>
      <c r="L268" s="43"/>
      <c r="M268" s="218" t="s">
        <v>1</v>
      </c>
      <c r="N268" s="219" t="s">
        <v>43</v>
      </c>
      <c r="O268" s="90"/>
      <c r="P268" s="220">
        <f>O268*H268</f>
        <v>0</v>
      </c>
      <c r="Q268" s="220">
        <v>0</v>
      </c>
      <c r="R268" s="220">
        <f>Q268*H268</f>
        <v>0</v>
      </c>
      <c r="S268" s="220">
        <v>0</v>
      </c>
      <c r="T268" s="22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2" t="s">
        <v>116</v>
      </c>
      <c r="AT268" s="222" t="s">
        <v>166</v>
      </c>
      <c r="AU268" s="222" t="s">
        <v>87</v>
      </c>
      <c r="AY268" s="16" t="s">
        <v>164</v>
      </c>
      <c r="BE268" s="223">
        <f>IF(N268="základní",J268,0)</f>
        <v>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6" t="s">
        <v>83</v>
      </c>
      <c r="BK268" s="223">
        <f>ROUND(I268*H268,2)</f>
        <v>0</v>
      </c>
      <c r="BL268" s="16" t="s">
        <v>116</v>
      </c>
      <c r="BM268" s="222" t="s">
        <v>398</v>
      </c>
    </row>
    <row r="269" s="2" customFormat="1">
      <c r="A269" s="37"/>
      <c r="B269" s="38"/>
      <c r="C269" s="39"/>
      <c r="D269" s="224" t="s">
        <v>172</v>
      </c>
      <c r="E269" s="39"/>
      <c r="F269" s="225" t="s">
        <v>399</v>
      </c>
      <c r="G269" s="39"/>
      <c r="H269" s="39"/>
      <c r="I269" s="226"/>
      <c r="J269" s="39"/>
      <c r="K269" s="39"/>
      <c r="L269" s="43"/>
      <c r="M269" s="227"/>
      <c r="N269" s="228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172</v>
      </c>
      <c r="AU269" s="16" t="s">
        <v>87</v>
      </c>
    </row>
    <row r="270" s="2" customFormat="1">
      <c r="A270" s="37"/>
      <c r="B270" s="38"/>
      <c r="C270" s="39"/>
      <c r="D270" s="229" t="s">
        <v>174</v>
      </c>
      <c r="E270" s="39"/>
      <c r="F270" s="230" t="s">
        <v>400</v>
      </c>
      <c r="G270" s="39"/>
      <c r="H270" s="39"/>
      <c r="I270" s="226"/>
      <c r="J270" s="39"/>
      <c r="K270" s="39"/>
      <c r="L270" s="43"/>
      <c r="M270" s="227"/>
      <c r="N270" s="228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174</v>
      </c>
      <c r="AU270" s="16" t="s">
        <v>87</v>
      </c>
    </row>
    <row r="271" s="13" customFormat="1">
      <c r="A271" s="13"/>
      <c r="B271" s="231"/>
      <c r="C271" s="232"/>
      <c r="D271" s="224" t="s">
        <v>176</v>
      </c>
      <c r="E271" s="233" t="s">
        <v>1</v>
      </c>
      <c r="F271" s="234" t="s">
        <v>356</v>
      </c>
      <c r="G271" s="232"/>
      <c r="H271" s="235">
        <v>74.400000000000006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176</v>
      </c>
      <c r="AU271" s="241" t="s">
        <v>87</v>
      </c>
      <c r="AV271" s="13" t="s">
        <v>87</v>
      </c>
      <c r="AW271" s="13" t="s">
        <v>33</v>
      </c>
      <c r="AX271" s="13" t="s">
        <v>83</v>
      </c>
      <c r="AY271" s="241" t="s">
        <v>164</v>
      </c>
    </row>
    <row r="272" s="2" customFormat="1" ht="16.5" customHeight="1">
      <c r="A272" s="37"/>
      <c r="B272" s="38"/>
      <c r="C272" s="211" t="s">
        <v>401</v>
      </c>
      <c r="D272" s="211" t="s">
        <v>166</v>
      </c>
      <c r="E272" s="212" t="s">
        <v>402</v>
      </c>
      <c r="F272" s="213" t="s">
        <v>403</v>
      </c>
      <c r="G272" s="214" t="s">
        <v>169</v>
      </c>
      <c r="H272" s="215">
        <v>333.60000000000002</v>
      </c>
      <c r="I272" s="216"/>
      <c r="J272" s="217">
        <f>ROUND(I272*H272,2)</f>
        <v>0</v>
      </c>
      <c r="K272" s="213" t="s">
        <v>170</v>
      </c>
      <c r="L272" s="43"/>
      <c r="M272" s="218" t="s">
        <v>1</v>
      </c>
      <c r="N272" s="219" t="s">
        <v>43</v>
      </c>
      <c r="O272" s="90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2" t="s">
        <v>116</v>
      </c>
      <c r="AT272" s="222" t="s">
        <v>166</v>
      </c>
      <c r="AU272" s="222" t="s">
        <v>87</v>
      </c>
      <c r="AY272" s="16" t="s">
        <v>164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6" t="s">
        <v>83</v>
      </c>
      <c r="BK272" s="223">
        <f>ROUND(I272*H272,2)</f>
        <v>0</v>
      </c>
      <c r="BL272" s="16" t="s">
        <v>116</v>
      </c>
      <c r="BM272" s="222" t="s">
        <v>404</v>
      </c>
    </row>
    <row r="273" s="2" customFormat="1">
      <c r="A273" s="37"/>
      <c r="B273" s="38"/>
      <c r="C273" s="39"/>
      <c r="D273" s="224" t="s">
        <v>172</v>
      </c>
      <c r="E273" s="39"/>
      <c r="F273" s="225" t="s">
        <v>405</v>
      </c>
      <c r="G273" s="39"/>
      <c r="H273" s="39"/>
      <c r="I273" s="226"/>
      <c r="J273" s="39"/>
      <c r="K273" s="39"/>
      <c r="L273" s="43"/>
      <c r="M273" s="227"/>
      <c r="N273" s="228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172</v>
      </c>
      <c r="AU273" s="16" t="s">
        <v>87</v>
      </c>
    </row>
    <row r="274" s="2" customFormat="1">
      <c r="A274" s="37"/>
      <c r="B274" s="38"/>
      <c r="C274" s="39"/>
      <c r="D274" s="229" t="s">
        <v>174</v>
      </c>
      <c r="E274" s="39"/>
      <c r="F274" s="230" t="s">
        <v>406</v>
      </c>
      <c r="G274" s="39"/>
      <c r="H274" s="39"/>
      <c r="I274" s="226"/>
      <c r="J274" s="39"/>
      <c r="K274" s="39"/>
      <c r="L274" s="43"/>
      <c r="M274" s="227"/>
      <c r="N274" s="228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174</v>
      </c>
      <c r="AU274" s="16" t="s">
        <v>87</v>
      </c>
    </row>
    <row r="275" s="13" customFormat="1">
      <c r="A275" s="13"/>
      <c r="B275" s="231"/>
      <c r="C275" s="232"/>
      <c r="D275" s="224" t="s">
        <v>176</v>
      </c>
      <c r="E275" s="233" t="s">
        <v>1</v>
      </c>
      <c r="F275" s="234" t="s">
        <v>407</v>
      </c>
      <c r="G275" s="232"/>
      <c r="H275" s="235">
        <v>333.60000000000002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176</v>
      </c>
      <c r="AU275" s="241" t="s">
        <v>87</v>
      </c>
      <c r="AV275" s="13" t="s">
        <v>87</v>
      </c>
      <c r="AW275" s="13" t="s">
        <v>33</v>
      </c>
      <c r="AX275" s="13" t="s">
        <v>83</v>
      </c>
      <c r="AY275" s="241" t="s">
        <v>164</v>
      </c>
    </row>
    <row r="276" s="2" customFormat="1" ht="16.5" customHeight="1">
      <c r="A276" s="37"/>
      <c r="B276" s="38"/>
      <c r="C276" s="211" t="s">
        <v>408</v>
      </c>
      <c r="D276" s="211" t="s">
        <v>166</v>
      </c>
      <c r="E276" s="212" t="s">
        <v>409</v>
      </c>
      <c r="F276" s="213" t="s">
        <v>410</v>
      </c>
      <c r="G276" s="214" t="s">
        <v>169</v>
      </c>
      <c r="H276" s="215">
        <v>333.60000000000002</v>
      </c>
      <c r="I276" s="216"/>
      <c r="J276" s="217">
        <f>ROUND(I276*H276,2)</f>
        <v>0</v>
      </c>
      <c r="K276" s="213" t="s">
        <v>170</v>
      </c>
      <c r="L276" s="43"/>
      <c r="M276" s="218" t="s">
        <v>1</v>
      </c>
      <c r="N276" s="219" t="s">
        <v>43</v>
      </c>
      <c r="O276" s="90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2" t="s">
        <v>116</v>
      </c>
      <c r="AT276" s="222" t="s">
        <v>166</v>
      </c>
      <c r="AU276" s="222" t="s">
        <v>87</v>
      </c>
      <c r="AY276" s="16" t="s">
        <v>164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6" t="s">
        <v>83</v>
      </c>
      <c r="BK276" s="223">
        <f>ROUND(I276*H276,2)</f>
        <v>0</v>
      </c>
      <c r="BL276" s="16" t="s">
        <v>116</v>
      </c>
      <c r="BM276" s="222" t="s">
        <v>411</v>
      </c>
    </row>
    <row r="277" s="2" customFormat="1">
      <c r="A277" s="37"/>
      <c r="B277" s="38"/>
      <c r="C277" s="39"/>
      <c r="D277" s="224" t="s">
        <v>172</v>
      </c>
      <c r="E277" s="39"/>
      <c r="F277" s="225" t="s">
        <v>412</v>
      </c>
      <c r="G277" s="39"/>
      <c r="H277" s="39"/>
      <c r="I277" s="226"/>
      <c r="J277" s="39"/>
      <c r="K277" s="39"/>
      <c r="L277" s="43"/>
      <c r="M277" s="227"/>
      <c r="N277" s="228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172</v>
      </c>
      <c r="AU277" s="16" t="s">
        <v>87</v>
      </c>
    </row>
    <row r="278" s="2" customFormat="1">
      <c r="A278" s="37"/>
      <c r="B278" s="38"/>
      <c r="C278" s="39"/>
      <c r="D278" s="229" t="s">
        <v>174</v>
      </c>
      <c r="E278" s="39"/>
      <c r="F278" s="230" t="s">
        <v>413</v>
      </c>
      <c r="G278" s="39"/>
      <c r="H278" s="39"/>
      <c r="I278" s="226"/>
      <c r="J278" s="39"/>
      <c r="K278" s="39"/>
      <c r="L278" s="43"/>
      <c r="M278" s="227"/>
      <c r="N278" s="228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174</v>
      </c>
      <c r="AU278" s="16" t="s">
        <v>87</v>
      </c>
    </row>
    <row r="279" s="13" customFormat="1">
      <c r="A279" s="13"/>
      <c r="B279" s="231"/>
      <c r="C279" s="232"/>
      <c r="D279" s="224" t="s">
        <v>176</v>
      </c>
      <c r="E279" s="233" t="s">
        <v>1</v>
      </c>
      <c r="F279" s="234" t="s">
        <v>407</v>
      </c>
      <c r="G279" s="232"/>
      <c r="H279" s="235">
        <v>333.60000000000002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176</v>
      </c>
      <c r="AU279" s="241" t="s">
        <v>87</v>
      </c>
      <c r="AV279" s="13" t="s">
        <v>87</v>
      </c>
      <c r="AW279" s="13" t="s">
        <v>33</v>
      </c>
      <c r="AX279" s="13" t="s">
        <v>83</v>
      </c>
      <c r="AY279" s="241" t="s">
        <v>164</v>
      </c>
    </row>
    <row r="280" s="2" customFormat="1" ht="16.5" customHeight="1">
      <c r="A280" s="37"/>
      <c r="B280" s="38"/>
      <c r="C280" s="211" t="s">
        <v>414</v>
      </c>
      <c r="D280" s="211" t="s">
        <v>166</v>
      </c>
      <c r="E280" s="212" t="s">
        <v>415</v>
      </c>
      <c r="F280" s="213" t="s">
        <v>416</v>
      </c>
      <c r="G280" s="214" t="s">
        <v>169</v>
      </c>
      <c r="H280" s="215">
        <v>34.5</v>
      </c>
      <c r="I280" s="216"/>
      <c r="J280" s="217">
        <f>ROUND(I280*H280,2)</f>
        <v>0</v>
      </c>
      <c r="K280" s="213" t="s">
        <v>170</v>
      </c>
      <c r="L280" s="43"/>
      <c r="M280" s="218" t="s">
        <v>1</v>
      </c>
      <c r="N280" s="219" t="s">
        <v>43</v>
      </c>
      <c r="O280" s="90"/>
      <c r="P280" s="220">
        <f>O280*H280</f>
        <v>0</v>
      </c>
      <c r="Q280" s="220">
        <v>0.089219999999999994</v>
      </c>
      <c r="R280" s="220">
        <f>Q280*H280</f>
        <v>3.07809</v>
      </c>
      <c r="S280" s="220">
        <v>0</v>
      </c>
      <c r="T280" s="221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2" t="s">
        <v>116</v>
      </c>
      <c r="AT280" s="222" t="s">
        <v>166</v>
      </c>
      <c r="AU280" s="222" t="s">
        <v>87</v>
      </c>
      <c r="AY280" s="16" t="s">
        <v>164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6" t="s">
        <v>83</v>
      </c>
      <c r="BK280" s="223">
        <f>ROUND(I280*H280,2)</f>
        <v>0</v>
      </c>
      <c r="BL280" s="16" t="s">
        <v>116</v>
      </c>
      <c r="BM280" s="222" t="s">
        <v>417</v>
      </c>
    </row>
    <row r="281" s="2" customFormat="1">
      <c r="A281" s="37"/>
      <c r="B281" s="38"/>
      <c r="C281" s="39"/>
      <c r="D281" s="224" t="s">
        <v>172</v>
      </c>
      <c r="E281" s="39"/>
      <c r="F281" s="225" t="s">
        <v>418</v>
      </c>
      <c r="G281" s="39"/>
      <c r="H281" s="39"/>
      <c r="I281" s="226"/>
      <c r="J281" s="39"/>
      <c r="K281" s="39"/>
      <c r="L281" s="43"/>
      <c r="M281" s="227"/>
      <c r="N281" s="228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172</v>
      </c>
      <c r="AU281" s="16" t="s">
        <v>87</v>
      </c>
    </row>
    <row r="282" s="2" customFormat="1">
      <c r="A282" s="37"/>
      <c r="B282" s="38"/>
      <c r="C282" s="39"/>
      <c r="D282" s="229" t="s">
        <v>174</v>
      </c>
      <c r="E282" s="39"/>
      <c r="F282" s="230" t="s">
        <v>419</v>
      </c>
      <c r="G282" s="39"/>
      <c r="H282" s="39"/>
      <c r="I282" s="226"/>
      <c r="J282" s="39"/>
      <c r="K282" s="39"/>
      <c r="L282" s="43"/>
      <c r="M282" s="227"/>
      <c r="N282" s="228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174</v>
      </c>
      <c r="AU282" s="16" t="s">
        <v>87</v>
      </c>
    </row>
    <row r="283" s="13" customFormat="1">
      <c r="A283" s="13"/>
      <c r="B283" s="231"/>
      <c r="C283" s="232"/>
      <c r="D283" s="224" t="s">
        <v>176</v>
      </c>
      <c r="E283" s="233" t="s">
        <v>125</v>
      </c>
      <c r="F283" s="234" t="s">
        <v>420</v>
      </c>
      <c r="G283" s="232"/>
      <c r="H283" s="235">
        <v>27.699999999999999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176</v>
      </c>
      <c r="AU283" s="241" t="s">
        <v>87</v>
      </c>
      <c r="AV283" s="13" t="s">
        <v>87</v>
      </c>
      <c r="AW283" s="13" t="s">
        <v>33</v>
      </c>
      <c r="AX283" s="13" t="s">
        <v>78</v>
      </c>
      <c r="AY283" s="241" t="s">
        <v>164</v>
      </c>
    </row>
    <row r="284" s="13" customFormat="1">
      <c r="A284" s="13"/>
      <c r="B284" s="231"/>
      <c r="C284" s="232"/>
      <c r="D284" s="224" t="s">
        <v>176</v>
      </c>
      <c r="E284" s="233" t="s">
        <v>123</v>
      </c>
      <c r="F284" s="234" t="s">
        <v>124</v>
      </c>
      <c r="G284" s="232"/>
      <c r="H284" s="235">
        <v>6.7999999999999998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176</v>
      </c>
      <c r="AU284" s="241" t="s">
        <v>87</v>
      </c>
      <c r="AV284" s="13" t="s">
        <v>87</v>
      </c>
      <c r="AW284" s="13" t="s">
        <v>33</v>
      </c>
      <c r="AX284" s="13" t="s">
        <v>78</v>
      </c>
      <c r="AY284" s="241" t="s">
        <v>164</v>
      </c>
    </row>
    <row r="285" s="14" customFormat="1">
      <c r="A285" s="14"/>
      <c r="B285" s="242"/>
      <c r="C285" s="243"/>
      <c r="D285" s="224" t="s">
        <v>176</v>
      </c>
      <c r="E285" s="244" t="s">
        <v>127</v>
      </c>
      <c r="F285" s="245" t="s">
        <v>227</v>
      </c>
      <c r="G285" s="243"/>
      <c r="H285" s="246">
        <v>34.5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2" t="s">
        <v>176</v>
      </c>
      <c r="AU285" s="252" t="s">
        <v>87</v>
      </c>
      <c r="AV285" s="14" t="s">
        <v>116</v>
      </c>
      <c r="AW285" s="14" t="s">
        <v>33</v>
      </c>
      <c r="AX285" s="14" t="s">
        <v>83</v>
      </c>
      <c r="AY285" s="252" t="s">
        <v>164</v>
      </c>
    </row>
    <row r="286" s="2" customFormat="1" ht="16.5" customHeight="1">
      <c r="A286" s="37"/>
      <c r="B286" s="38"/>
      <c r="C286" s="253" t="s">
        <v>421</v>
      </c>
      <c r="D286" s="253" t="s">
        <v>304</v>
      </c>
      <c r="E286" s="254" t="s">
        <v>422</v>
      </c>
      <c r="F286" s="255" t="s">
        <v>423</v>
      </c>
      <c r="G286" s="256" t="s">
        <v>169</v>
      </c>
      <c r="H286" s="257">
        <v>7.0039999999999996</v>
      </c>
      <c r="I286" s="258"/>
      <c r="J286" s="259">
        <f>ROUND(I286*H286,2)</f>
        <v>0</v>
      </c>
      <c r="K286" s="255" t="s">
        <v>170</v>
      </c>
      <c r="L286" s="260"/>
      <c r="M286" s="261" t="s">
        <v>1</v>
      </c>
      <c r="N286" s="262" t="s">
        <v>43</v>
      </c>
      <c r="O286" s="90"/>
      <c r="P286" s="220">
        <f>O286*H286</f>
        <v>0</v>
      </c>
      <c r="Q286" s="220">
        <v>0.13100000000000001</v>
      </c>
      <c r="R286" s="220">
        <f>Q286*H286</f>
        <v>0.91752400000000001</v>
      </c>
      <c r="S286" s="220">
        <v>0</v>
      </c>
      <c r="T286" s="22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2" t="s">
        <v>219</v>
      </c>
      <c r="AT286" s="222" t="s">
        <v>304</v>
      </c>
      <c r="AU286" s="222" t="s">
        <v>87</v>
      </c>
      <c r="AY286" s="16" t="s">
        <v>164</v>
      </c>
      <c r="BE286" s="223">
        <f>IF(N286="základní",J286,0)</f>
        <v>0</v>
      </c>
      <c r="BF286" s="223">
        <f>IF(N286="snížená",J286,0)</f>
        <v>0</v>
      </c>
      <c r="BG286" s="223">
        <f>IF(N286="zákl. přenesená",J286,0)</f>
        <v>0</v>
      </c>
      <c r="BH286" s="223">
        <f>IF(N286="sníž. přenesená",J286,0)</f>
        <v>0</v>
      </c>
      <c r="BI286" s="223">
        <f>IF(N286="nulová",J286,0)</f>
        <v>0</v>
      </c>
      <c r="BJ286" s="16" t="s">
        <v>83</v>
      </c>
      <c r="BK286" s="223">
        <f>ROUND(I286*H286,2)</f>
        <v>0</v>
      </c>
      <c r="BL286" s="16" t="s">
        <v>116</v>
      </c>
      <c r="BM286" s="222" t="s">
        <v>424</v>
      </c>
    </row>
    <row r="287" s="2" customFormat="1">
      <c r="A287" s="37"/>
      <c r="B287" s="38"/>
      <c r="C287" s="39"/>
      <c r="D287" s="224" t="s">
        <v>172</v>
      </c>
      <c r="E287" s="39"/>
      <c r="F287" s="225" t="s">
        <v>423</v>
      </c>
      <c r="G287" s="39"/>
      <c r="H287" s="39"/>
      <c r="I287" s="226"/>
      <c r="J287" s="39"/>
      <c r="K287" s="39"/>
      <c r="L287" s="43"/>
      <c r="M287" s="227"/>
      <c r="N287" s="228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172</v>
      </c>
      <c r="AU287" s="16" t="s">
        <v>87</v>
      </c>
    </row>
    <row r="288" s="13" customFormat="1">
      <c r="A288" s="13"/>
      <c r="B288" s="231"/>
      <c r="C288" s="232"/>
      <c r="D288" s="224" t="s">
        <v>176</v>
      </c>
      <c r="E288" s="233" t="s">
        <v>1</v>
      </c>
      <c r="F288" s="234" t="s">
        <v>123</v>
      </c>
      <c r="G288" s="232"/>
      <c r="H288" s="235">
        <v>6.7999999999999998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176</v>
      </c>
      <c r="AU288" s="241" t="s">
        <v>87</v>
      </c>
      <c r="AV288" s="13" t="s">
        <v>87</v>
      </c>
      <c r="AW288" s="13" t="s">
        <v>33</v>
      </c>
      <c r="AX288" s="13" t="s">
        <v>83</v>
      </c>
      <c r="AY288" s="241" t="s">
        <v>164</v>
      </c>
    </row>
    <row r="289" s="13" customFormat="1">
      <c r="A289" s="13"/>
      <c r="B289" s="231"/>
      <c r="C289" s="232"/>
      <c r="D289" s="224" t="s">
        <v>176</v>
      </c>
      <c r="E289" s="232"/>
      <c r="F289" s="234" t="s">
        <v>425</v>
      </c>
      <c r="G289" s="232"/>
      <c r="H289" s="235">
        <v>7.0039999999999996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176</v>
      </c>
      <c r="AU289" s="241" t="s">
        <v>87</v>
      </c>
      <c r="AV289" s="13" t="s">
        <v>87</v>
      </c>
      <c r="AW289" s="13" t="s">
        <v>4</v>
      </c>
      <c r="AX289" s="13" t="s">
        <v>83</v>
      </c>
      <c r="AY289" s="241" t="s">
        <v>164</v>
      </c>
    </row>
    <row r="290" s="2" customFormat="1" ht="16.5" customHeight="1">
      <c r="A290" s="37"/>
      <c r="B290" s="38"/>
      <c r="C290" s="253" t="s">
        <v>426</v>
      </c>
      <c r="D290" s="253" t="s">
        <v>304</v>
      </c>
      <c r="E290" s="254" t="s">
        <v>427</v>
      </c>
      <c r="F290" s="255" t="s">
        <v>428</v>
      </c>
      <c r="G290" s="256" t="s">
        <v>169</v>
      </c>
      <c r="H290" s="257">
        <v>10.271000000000001</v>
      </c>
      <c r="I290" s="258"/>
      <c r="J290" s="259">
        <f>ROUND(I290*H290,2)</f>
        <v>0</v>
      </c>
      <c r="K290" s="255" t="s">
        <v>170</v>
      </c>
      <c r="L290" s="260"/>
      <c r="M290" s="261" t="s">
        <v>1</v>
      </c>
      <c r="N290" s="262" t="s">
        <v>43</v>
      </c>
      <c r="O290" s="90"/>
      <c r="P290" s="220">
        <f>O290*H290</f>
        <v>0</v>
      </c>
      <c r="Q290" s="220">
        <v>0.12</v>
      </c>
      <c r="R290" s="220">
        <f>Q290*H290</f>
        <v>1.2325200000000001</v>
      </c>
      <c r="S290" s="220">
        <v>0</v>
      </c>
      <c r="T290" s="22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2" t="s">
        <v>219</v>
      </c>
      <c r="AT290" s="222" t="s">
        <v>304</v>
      </c>
      <c r="AU290" s="222" t="s">
        <v>87</v>
      </c>
      <c r="AY290" s="16" t="s">
        <v>164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6" t="s">
        <v>83</v>
      </c>
      <c r="BK290" s="223">
        <f>ROUND(I290*H290,2)</f>
        <v>0</v>
      </c>
      <c r="BL290" s="16" t="s">
        <v>116</v>
      </c>
      <c r="BM290" s="222" t="s">
        <v>429</v>
      </c>
    </row>
    <row r="291" s="2" customFormat="1">
      <c r="A291" s="37"/>
      <c r="B291" s="38"/>
      <c r="C291" s="39"/>
      <c r="D291" s="224" t="s">
        <v>172</v>
      </c>
      <c r="E291" s="39"/>
      <c r="F291" s="225" t="s">
        <v>428</v>
      </c>
      <c r="G291" s="39"/>
      <c r="H291" s="39"/>
      <c r="I291" s="226"/>
      <c r="J291" s="39"/>
      <c r="K291" s="39"/>
      <c r="L291" s="43"/>
      <c r="M291" s="227"/>
      <c r="N291" s="228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172</v>
      </c>
      <c r="AU291" s="16" t="s">
        <v>87</v>
      </c>
    </row>
    <row r="292" s="13" customFormat="1">
      <c r="A292" s="13"/>
      <c r="B292" s="231"/>
      <c r="C292" s="232"/>
      <c r="D292" s="224" t="s">
        <v>176</v>
      </c>
      <c r="E292" s="233" t="s">
        <v>1</v>
      </c>
      <c r="F292" s="234" t="s">
        <v>430</v>
      </c>
      <c r="G292" s="232"/>
      <c r="H292" s="235">
        <v>9.9719999999999995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176</v>
      </c>
      <c r="AU292" s="241" t="s">
        <v>87</v>
      </c>
      <c r="AV292" s="13" t="s">
        <v>87</v>
      </c>
      <c r="AW292" s="13" t="s">
        <v>33</v>
      </c>
      <c r="AX292" s="13" t="s">
        <v>83</v>
      </c>
      <c r="AY292" s="241" t="s">
        <v>164</v>
      </c>
    </row>
    <row r="293" s="13" customFormat="1">
      <c r="A293" s="13"/>
      <c r="B293" s="231"/>
      <c r="C293" s="232"/>
      <c r="D293" s="224" t="s">
        <v>176</v>
      </c>
      <c r="E293" s="232"/>
      <c r="F293" s="234" t="s">
        <v>431</v>
      </c>
      <c r="G293" s="232"/>
      <c r="H293" s="235">
        <v>10.271000000000001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176</v>
      </c>
      <c r="AU293" s="241" t="s">
        <v>87</v>
      </c>
      <c r="AV293" s="13" t="s">
        <v>87</v>
      </c>
      <c r="AW293" s="13" t="s">
        <v>4</v>
      </c>
      <c r="AX293" s="13" t="s">
        <v>83</v>
      </c>
      <c r="AY293" s="241" t="s">
        <v>164</v>
      </c>
    </row>
    <row r="294" s="2" customFormat="1" ht="16.5" customHeight="1">
      <c r="A294" s="37"/>
      <c r="B294" s="38"/>
      <c r="C294" s="253" t="s">
        <v>432</v>
      </c>
      <c r="D294" s="253" t="s">
        <v>304</v>
      </c>
      <c r="E294" s="254" t="s">
        <v>433</v>
      </c>
      <c r="F294" s="255" t="s">
        <v>434</v>
      </c>
      <c r="G294" s="256" t="s">
        <v>169</v>
      </c>
      <c r="H294" s="257">
        <v>18.082999999999998</v>
      </c>
      <c r="I294" s="258"/>
      <c r="J294" s="259">
        <f>ROUND(I294*H294,2)</f>
        <v>0</v>
      </c>
      <c r="K294" s="255" t="s">
        <v>170</v>
      </c>
      <c r="L294" s="260"/>
      <c r="M294" s="261" t="s">
        <v>1</v>
      </c>
      <c r="N294" s="262" t="s">
        <v>43</v>
      </c>
      <c r="O294" s="90"/>
      <c r="P294" s="220">
        <f>O294*H294</f>
        <v>0</v>
      </c>
      <c r="Q294" s="220">
        <v>0.13100000000000001</v>
      </c>
      <c r="R294" s="220">
        <f>Q294*H294</f>
        <v>2.3688729999999998</v>
      </c>
      <c r="S294" s="220">
        <v>0</v>
      </c>
      <c r="T294" s="22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2" t="s">
        <v>219</v>
      </c>
      <c r="AT294" s="222" t="s">
        <v>304</v>
      </c>
      <c r="AU294" s="222" t="s">
        <v>87</v>
      </c>
      <c r="AY294" s="16" t="s">
        <v>164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16" t="s">
        <v>83</v>
      </c>
      <c r="BK294" s="223">
        <f>ROUND(I294*H294,2)</f>
        <v>0</v>
      </c>
      <c r="BL294" s="16" t="s">
        <v>116</v>
      </c>
      <c r="BM294" s="222" t="s">
        <v>435</v>
      </c>
    </row>
    <row r="295" s="2" customFormat="1">
      <c r="A295" s="37"/>
      <c r="B295" s="38"/>
      <c r="C295" s="39"/>
      <c r="D295" s="224" t="s">
        <v>172</v>
      </c>
      <c r="E295" s="39"/>
      <c r="F295" s="225" t="s">
        <v>434</v>
      </c>
      <c r="G295" s="39"/>
      <c r="H295" s="39"/>
      <c r="I295" s="226"/>
      <c r="J295" s="39"/>
      <c r="K295" s="39"/>
      <c r="L295" s="43"/>
      <c r="M295" s="227"/>
      <c r="N295" s="228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172</v>
      </c>
      <c r="AU295" s="16" t="s">
        <v>87</v>
      </c>
    </row>
    <row r="296" s="13" customFormat="1">
      <c r="A296" s="13"/>
      <c r="B296" s="231"/>
      <c r="C296" s="232"/>
      <c r="D296" s="224" t="s">
        <v>176</v>
      </c>
      <c r="E296" s="233" t="s">
        <v>1</v>
      </c>
      <c r="F296" s="234" t="s">
        <v>436</v>
      </c>
      <c r="G296" s="232"/>
      <c r="H296" s="235">
        <v>18.082999999999998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176</v>
      </c>
      <c r="AU296" s="241" t="s">
        <v>87</v>
      </c>
      <c r="AV296" s="13" t="s">
        <v>87</v>
      </c>
      <c r="AW296" s="13" t="s">
        <v>33</v>
      </c>
      <c r="AX296" s="13" t="s">
        <v>83</v>
      </c>
      <c r="AY296" s="241" t="s">
        <v>164</v>
      </c>
    </row>
    <row r="297" s="2" customFormat="1" ht="21.75" customHeight="1">
      <c r="A297" s="37"/>
      <c r="B297" s="38"/>
      <c r="C297" s="211" t="s">
        <v>437</v>
      </c>
      <c r="D297" s="211" t="s">
        <v>166</v>
      </c>
      <c r="E297" s="212" t="s">
        <v>438</v>
      </c>
      <c r="F297" s="213" t="s">
        <v>439</v>
      </c>
      <c r="G297" s="214" t="s">
        <v>169</v>
      </c>
      <c r="H297" s="215">
        <v>34.5</v>
      </c>
      <c r="I297" s="216"/>
      <c r="J297" s="217">
        <f>ROUND(I297*H297,2)</f>
        <v>0</v>
      </c>
      <c r="K297" s="213" t="s">
        <v>170</v>
      </c>
      <c r="L297" s="43"/>
      <c r="M297" s="218" t="s">
        <v>1</v>
      </c>
      <c r="N297" s="219" t="s">
        <v>43</v>
      </c>
      <c r="O297" s="90"/>
      <c r="P297" s="220">
        <f>O297*H297</f>
        <v>0</v>
      </c>
      <c r="Q297" s="220">
        <v>0</v>
      </c>
      <c r="R297" s="220">
        <f>Q297*H297</f>
        <v>0</v>
      </c>
      <c r="S297" s="220">
        <v>0</v>
      </c>
      <c r="T297" s="221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2" t="s">
        <v>116</v>
      </c>
      <c r="AT297" s="222" t="s">
        <v>166</v>
      </c>
      <c r="AU297" s="222" t="s">
        <v>87</v>
      </c>
      <c r="AY297" s="16" t="s">
        <v>164</v>
      </c>
      <c r="BE297" s="223">
        <f>IF(N297="základní",J297,0)</f>
        <v>0</v>
      </c>
      <c r="BF297" s="223">
        <f>IF(N297="snížená",J297,0)</f>
        <v>0</v>
      </c>
      <c r="BG297" s="223">
        <f>IF(N297="zákl. přenesená",J297,0)</f>
        <v>0</v>
      </c>
      <c r="BH297" s="223">
        <f>IF(N297="sníž. přenesená",J297,0)</f>
        <v>0</v>
      </c>
      <c r="BI297" s="223">
        <f>IF(N297="nulová",J297,0)</f>
        <v>0</v>
      </c>
      <c r="BJ297" s="16" t="s">
        <v>83</v>
      </c>
      <c r="BK297" s="223">
        <f>ROUND(I297*H297,2)</f>
        <v>0</v>
      </c>
      <c r="BL297" s="16" t="s">
        <v>116</v>
      </c>
      <c r="BM297" s="222" t="s">
        <v>440</v>
      </c>
    </row>
    <row r="298" s="2" customFormat="1">
      <c r="A298" s="37"/>
      <c r="B298" s="38"/>
      <c r="C298" s="39"/>
      <c r="D298" s="224" t="s">
        <v>172</v>
      </c>
      <c r="E298" s="39"/>
      <c r="F298" s="225" t="s">
        <v>441</v>
      </c>
      <c r="G298" s="39"/>
      <c r="H298" s="39"/>
      <c r="I298" s="226"/>
      <c r="J298" s="39"/>
      <c r="K298" s="39"/>
      <c r="L298" s="43"/>
      <c r="M298" s="227"/>
      <c r="N298" s="228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172</v>
      </c>
      <c r="AU298" s="16" t="s">
        <v>87</v>
      </c>
    </row>
    <row r="299" s="2" customFormat="1">
      <c r="A299" s="37"/>
      <c r="B299" s="38"/>
      <c r="C299" s="39"/>
      <c r="D299" s="229" t="s">
        <v>174</v>
      </c>
      <c r="E299" s="39"/>
      <c r="F299" s="230" t="s">
        <v>442</v>
      </c>
      <c r="G299" s="39"/>
      <c r="H299" s="39"/>
      <c r="I299" s="226"/>
      <c r="J299" s="39"/>
      <c r="K299" s="39"/>
      <c r="L299" s="43"/>
      <c r="M299" s="227"/>
      <c r="N299" s="228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174</v>
      </c>
      <c r="AU299" s="16" t="s">
        <v>87</v>
      </c>
    </row>
    <row r="300" s="13" customFormat="1">
      <c r="A300" s="13"/>
      <c r="B300" s="231"/>
      <c r="C300" s="232"/>
      <c r="D300" s="224" t="s">
        <v>176</v>
      </c>
      <c r="E300" s="233" t="s">
        <v>1</v>
      </c>
      <c r="F300" s="234" t="s">
        <v>127</v>
      </c>
      <c r="G300" s="232"/>
      <c r="H300" s="235">
        <v>34.5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1" t="s">
        <v>176</v>
      </c>
      <c r="AU300" s="241" t="s">
        <v>87</v>
      </c>
      <c r="AV300" s="13" t="s">
        <v>87</v>
      </c>
      <c r="AW300" s="13" t="s">
        <v>33</v>
      </c>
      <c r="AX300" s="13" t="s">
        <v>83</v>
      </c>
      <c r="AY300" s="241" t="s">
        <v>164</v>
      </c>
    </row>
    <row r="301" s="2" customFormat="1" ht="21.75" customHeight="1">
      <c r="A301" s="37"/>
      <c r="B301" s="38"/>
      <c r="C301" s="211" t="s">
        <v>443</v>
      </c>
      <c r="D301" s="211" t="s">
        <v>166</v>
      </c>
      <c r="E301" s="212" t="s">
        <v>444</v>
      </c>
      <c r="F301" s="213" t="s">
        <v>445</v>
      </c>
      <c r="G301" s="214" t="s">
        <v>169</v>
      </c>
      <c r="H301" s="215">
        <v>333.60000000000002</v>
      </c>
      <c r="I301" s="216"/>
      <c r="J301" s="217">
        <f>ROUND(I301*H301,2)</f>
        <v>0</v>
      </c>
      <c r="K301" s="213" t="s">
        <v>170</v>
      </c>
      <c r="L301" s="43"/>
      <c r="M301" s="218" t="s">
        <v>1</v>
      </c>
      <c r="N301" s="219" t="s">
        <v>43</v>
      </c>
      <c r="O301" s="90"/>
      <c r="P301" s="220">
        <f>O301*H301</f>
        <v>0</v>
      </c>
      <c r="Q301" s="220">
        <v>0.090620000000000006</v>
      </c>
      <c r="R301" s="220">
        <f>Q301*H301</f>
        <v>30.230832000000003</v>
      </c>
      <c r="S301" s="220">
        <v>0</v>
      </c>
      <c r="T301" s="221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2" t="s">
        <v>116</v>
      </c>
      <c r="AT301" s="222" t="s">
        <v>166</v>
      </c>
      <c r="AU301" s="222" t="s">
        <v>87</v>
      </c>
      <c r="AY301" s="16" t="s">
        <v>164</v>
      </c>
      <c r="BE301" s="223">
        <f>IF(N301="základní",J301,0)</f>
        <v>0</v>
      </c>
      <c r="BF301" s="223">
        <f>IF(N301="snížená",J301,0)</f>
        <v>0</v>
      </c>
      <c r="BG301" s="223">
        <f>IF(N301="zákl. přenesená",J301,0)</f>
        <v>0</v>
      </c>
      <c r="BH301" s="223">
        <f>IF(N301="sníž. přenesená",J301,0)</f>
        <v>0</v>
      </c>
      <c r="BI301" s="223">
        <f>IF(N301="nulová",J301,0)</f>
        <v>0</v>
      </c>
      <c r="BJ301" s="16" t="s">
        <v>83</v>
      </c>
      <c r="BK301" s="223">
        <f>ROUND(I301*H301,2)</f>
        <v>0</v>
      </c>
      <c r="BL301" s="16" t="s">
        <v>116</v>
      </c>
      <c r="BM301" s="222" t="s">
        <v>446</v>
      </c>
    </row>
    <row r="302" s="2" customFormat="1">
      <c r="A302" s="37"/>
      <c r="B302" s="38"/>
      <c r="C302" s="39"/>
      <c r="D302" s="224" t="s">
        <v>172</v>
      </c>
      <c r="E302" s="39"/>
      <c r="F302" s="225" t="s">
        <v>447</v>
      </c>
      <c r="G302" s="39"/>
      <c r="H302" s="39"/>
      <c r="I302" s="226"/>
      <c r="J302" s="39"/>
      <c r="K302" s="39"/>
      <c r="L302" s="43"/>
      <c r="M302" s="227"/>
      <c r="N302" s="228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172</v>
      </c>
      <c r="AU302" s="16" t="s">
        <v>87</v>
      </c>
    </row>
    <row r="303" s="2" customFormat="1">
      <c r="A303" s="37"/>
      <c r="B303" s="38"/>
      <c r="C303" s="39"/>
      <c r="D303" s="229" t="s">
        <v>174</v>
      </c>
      <c r="E303" s="39"/>
      <c r="F303" s="230" t="s">
        <v>448</v>
      </c>
      <c r="G303" s="39"/>
      <c r="H303" s="39"/>
      <c r="I303" s="226"/>
      <c r="J303" s="39"/>
      <c r="K303" s="39"/>
      <c r="L303" s="43"/>
      <c r="M303" s="227"/>
      <c r="N303" s="228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174</v>
      </c>
      <c r="AU303" s="16" t="s">
        <v>87</v>
      </c>
    </row>
    <row r="304" s="13" customFormat="1">
      <c r="A304" s="13"/>
      <c r="B304" s="231"/>
      <c r="C304" s="232"/>
      <c r="D304" s="224" t="s">
        <v>176</v>
      </c>
      <c r="E304" s="233" t="s">
        <v>1</v>
      </c>
      <c r="F304" s="234" t="s">
        <v>407</v>
      </c>
      <c r="G304" s="232"/>
      <c r="H304" s="235">
        <v>333.60000000000002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176</v>
      </c>
      <c r="AU304" s="241" t="s">
        <v>87</v>
      </c>
      <c r="AV304" s="13" t="s">
        <v>87</v>
      </c>
      <c r="AW304" s="13" t="s">
        <v>33</v>
      </c>
      <c r="AX304" s="13" t="s">
        <v>83</v>
      </c>
      <c r="AY304" s="241" t="s">
        <v>164</v>
      </c>
    </row>
    <row r="305" s="2" customFormat="1" ht="16.5" customHeight="1">
      <c r="A305" s="37"/>
      <c r="B305" s="38"/>
      <c r="C305" s="253" t="s">
        <v>449</v>
      </c>
      <c r="D305" s="253" t="s">
        <v>304</v>
      </c>
      <c r="E305" s="254" t="s">
        <v>450</v>
      </c>
      <c r="F305" s="255" t="s">
        <v>451</v>
      </c>
      <c r="G305" s="256" t="s">
        <v>169</v>
      </c>
      <c r="H305" s="257">
        <v>4.0800000000000001</v>
      </c>
      <c r="I305" s="258"/>
      <c r="J305" s="259">
        <f>ROUND(I305*H305,2)</f>
        <v>0</v>
      </c>
      <c r="K305" s="255" t="s">
        <v>170</v>
      </c>
      <c r="L305" s="260"/>
      <c r="M305" s="261" t="s">
        <v>1</v>
      </c>
      <c r="N305" s="262" t="s">
        <v>43</v>
      </c>
      <c r="O305" s="90"/>
      <c r="P305" s="220">
        <f>O305*H305</f>
        <v>0</v>
      </c>
      <c r="Q305" s="220">
        <v>0.17499999999999999</v>
      </c>
      <c r="R305" s="220">
        <f>Q305*H305</f>
        <v>0.71399999999999997</v>
      </c>
      <c r="S305" s="220">
        <v>0</v>
      </c>
      <c r="T305" s="221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2" t="s">
        <v>219</v>
      </c>
      <c r="AT305" s="222" t="s">
        <v>304</v>
      </c>
      <c r="AU305" s="222" t="s">
        <v>87</v>
      </c>
      <c r="AY305" s="16" t="s">
        <v>164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6" t="s">
        <v>83</v>
      </c>
      <c r="BK305" s="223">
        <f>ROUND(I305*H305,2)</f>
        <v>0</v>
      </c>
      <c r="BL305" s="16" t="s">
        <v>116</v>
      </c>
      <c r="BM305" s="222" t="s">
        <v>452</v>
      </c>
    </row>
    <row r="306" s="2" customFormat="1">
      <c r="A306" s="37"/>
      <c r="B306" s="38"/>
      <c r="C306" s="39"/>
      <c r="D306" s="224" t="s">
        <v>172</v>
      </c>
      <c r="E306" s="39"/>
      <c r="F306" s="225" t="s">
        <v>451</v>
      </c>
      <c r="G306" s="39"/>
      <c r="H306" s="39"/>
      <c r="I306" s="226"/>
      <c r="J306" s="39"/>
      <c r="K306" s="39"/>
      <c r="L306" s="43"/>
      <c r="M306" s="227"/>
      <c r="N306" s="228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172</v>
      </c>
      <c r="AU306" s="16" t="s">
        <v>87</v>
      </c>
    </row>
    <row r="307" s="13" customFormat="1">
      <c r="A307" s="13"/>
      <c r="B307" s="231"/>
      <c r="C307" s="232"/>
      <c r="D307" s="224" t="s">
        <v>176</v>
      </c>
      <c r="E307" s="233" t="s">
        <v>1</v>
      </c>
      <c r="F307" s="234" t="s">
        <v>115</v>
      </c>
      <c r="G307" s="232"/>
      <c r="H307" s="235">
        <v>4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176</v>
      </c>
      <c r="AU307" s="241" t="s">
        <v>87</v>
      </c>
      <c r="AV307" s="13" t="s">
        <v>87</v>
      </c>
      <c r="AW307" s="13" t="s">
        <v>33</v>
      </c>
      <c r="AX307" s="13" t="s">
        <v>83</v>
      </c>
      <c r="AY307" s="241" t="s">
        <v>164</v>
      </c>
    </row>
    <row r="308" s="13" customFormat="1">
      <c r="A308" s="13"/>
      <c r="B308" s="231"/>
      <c r="C308" s="232"/>
      <c r="D308" s="224" t="s">
        <v>176</v>
      </c>
      <c r="E308" s="232"/>
      <c r="F308" s="234" t="s">
        <v>453</v>
      </c>
      <c r="G308" s="232"/>
      <c r="H308" s="235">
        <v>4.0800000000000001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1" t="s">
        <v>176</v>
      </c>
      <c r="AU308" s="241" t="s">
        <v>87</v>
      </c>
      <c r="AV308" s="13" t="s">
        <v>87</v>
      </c>
      <c r="AW308" s="13" t="s">
        <v>4</v>
      </c>
      <c r="AX308" s="13" t="s">
        <v>83</v>
      </c>
      <c r="AY308" s="241" t="s">
        <v>164</v>
      </c>
    </row>
    <row r="309" s="2" customFormat="1" ht="16.5" customHeight="1">
      <c r="A309" s="37"/>
      <c r="B309" s="38"/>
      <c r="C309" s="253" t="s">
        <v>454</v>
      </c>
      <c r="D309" s="253" t="s">
        <v>304</v>
      </c>
      <c r="E309" s="254" t="s">
        <v>455</v>
      </c>
      <c r="F309" s="255" t="s">
        <v>456</v>
      </c>
      <c r="G309" s="256" t="s">
        <v>169</v>
      </c>
      <c r="H309" s="257">
        <v>121.029</v>
      </c>
      <c r="I309" s="258"/>
      <c r="J309" s="259">
        <f>ROUND(I309*H309,2)</f>
        <v>0</v>
      </c>
      <c r="K309" s="255" t="s">
        <v>170</v>
      </c>
      <c r="L309" s="260"/>
      <c r="M309" s="261" t="s">
        <v>1</v>
      </c>
      <c r="N309" s="262" t="s">
        <v>43</v>
      </c>
      <c r="O309" s="90"/>
      <c r="P309" s="220">
        <f>O309*H309</f>
        <v>0</v>
      </c>
      <c r="Q309" s="220">
        <v>0.161</v>
      </c>
      <c r="R309" s="220">
        <f>Q309*H309</f>
        <v>19.485669000000001</v>
      </c>
      <c r="S309" s="220">
        <v>0</v>
      </c>
      <c r="T309" s="22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2" t="s">
        <v>219</v>
      </c>
      <c r="AT309" s="222" t="s">
        <v>304</v>
      </c>
      <c r="AU309" s="222" t="s">
        <v>87</v>
      </c>
      <c r="AY309" s="16" t="s">
        <v>164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16" t="s">
        <v>83</v>
      </c>
      <c r="BK309" s="223">
        <f>ROUND(I309*H309,2)</f>
        <v>0</v>
      </c>
      <c r="BL309" s="16" t="s">
        <v>116</v>
      </c>
      <c r="BM309" s="222" t="s">
        <v>457</v>
      </c>
    </row>
    <row r="310" s="2" customFormat="1">
      <c r="A310" s="37"/>
      <c r="B310" s="38"/>
      <c r="C310" s="39"/>
      <c r="D310" s="224" t="s">
        <v>172</v>
      </c>
      <c r="E310" s="39"/>
      <c r="F310" s="225" t="s">
        <v>456</v>
      </c>
      <c r="G310" s="39"/>
      <c r="H310" s="39"/>
      <c r="I310" s="226"/>
      <c r="J310" s="39"/>
      <c r="K310" s="39"/>
      <c r="L310" s="43"/>
      <c r="M310" s="227"/>
      <c r="N310" s="228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172</v>
      </c>
      <c r="AU310" s="16" t="s">
        <v>87</v>
      </c>
    </row>
    <row r="311" s="13" customFormat="1">
      <c r="A311" s="13"/>
      <c r="B311" s="231"/>
      <c r="C311" s="232"/>
      <c r="D311" s="224" t="s">
        <v>176</v>
      </c>
      <c r="E311" s="233" t="s">
        <v>1</v>
      </c>
      <c r="F311" s="234" t="s">
        <v>458</v>
      </c>
      <c r="G311" s="232"/>
      <c r="H311" s="235">
        <v>118.65600000000001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176</v>
      </c>
      <c r="AU311" s="241" t="s">
        <v>87</v>
      </c>
      <c r="AV311" s="13" t="s">
        <v>87</v>
      </c>
      <c r="AW311" s="13" t="s">
        <v>33</v>
      </c>
      <c r="AX311" s="13" t="s">
        <v>83</v>
      </c>
      <c r="AY311" s="241" t="s">
        <v>164</v>
      </c>
    </row>
    <row r="312" s="13" customFormat="1">
      <c r="A312" s="13"/>
      <c r="B312" s="231"/>
      <c r="C312" s="232"/>
      <c r="D312" s="224" t="s">
        <v>176</v>
      </c>
      <c r="E312" s="232"/>
      <c r="F312" s="234" t="s">
        <v>459</v>
      </c>
      <c r="G312" s="232"/>
      <c r="H312" s="235">
        <v>121.029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176</v>
      </c>
      <c r="AU312" s="241" t="s">
        <v>87</v>
      </c>
      <c r="AV312" s="13" t="s">
        <v>87</v>
      </c>
      <c r="AW312" s="13" t="s">
        <v>4</v>
      </c>
      <c r="AX312" s="13" t="s">
        <v>83</v>
      </c>
      <c r="AY312" s="241" t="s">
        <v>164</v>
      </c>
    </row>
    <row r="313" s="2" customFormat="1" ht="16.5" customHeight="1">
      <c r="A313" s="37"/>
      <c r="B313" s="38"/>
      <c r="C313" s="253" t="s">
        <v>460</v>
      </c>
      <c r="D313" s="253" t="s">
        <v>304</v>
      </c>
      <c r="E313" s="254" t="s">
        <v>461</v>
      </c>
      <c r="F313" s="255" t="s">
        <v>462</v>
      </c>
      <c r="G313" s="256" t="s">
        <v>169</v>
      </c>
      <c r="H313" s="257">
        <v>215.16300000000001</v>
      </c>
      <c r="I313" s="258"/>
      <c r="J313" s="259">
        <f>ROUND(I313*H313,2)</f>
        <v>0</v>
      </c>
      <c r="K313" s="255" t="s">
        <v>170</v>
      </c>
      <c r="L313" s="260"/>
      <c r="M313" s="261" t="s">
        <v>1</v>
      </c>
      <c r="N313" s="262" t="s">
        <v>43</v>
      </c>
      <c r="O313" s="90"/>
      <c r="P313" s="220">
        <f>O313*H313</f>
        <v>0</v>
      </c>
      <c r="Q313" s="220">
        <v>0.14999999999999999</v>
      </c>
      <c r="R313" s="220">
        <f>Q313*H313</f>
        <v>32.274450000000002</v>
      </c>
      <c r="S313" s="220">
        <v>0</v>
      </c>
      <c r="T313" s="221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2" t="s">
        <v>219</v>
      </c>
      <c r="AT313" s="222" t="s">
        <v>304</v>
      </c>
      <c r="AU313" s="222" t="s">
        <v>87</v>
      </c>
      <c r="AY313" s="16" t="s">
        <v>164</v>
      </c>
      <c r="BE313" s="223">
        <f>IF(N313="základní",J313,0)</f>
        <v>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6" t="s">
        <v>83</v>
      </c>
      <c r="BK313" s="223">
        <f>ROUND(I313*H313,2)</f>
        <v>0</v>
      </c>
      <c r="BL313" s="16" t="s">
        <v>116</v>
      </c>
      <c r="BM313" s="222" t="s">
        <v>463</v>
      </c>
    </row>
    <row r="314" s="2" customFormat="1">
      <c r="A314" s="37"/>
      <c r="B314" s="38"/>
      <c r="C314" s="39"/>
      <c r="D314" s="224" t="s">
        <v>172</v>
      </c>
      <c r="E314" s="39"/>
      <c r="F314" s="225" t="s">
        <v>462</v>
      </c>
      <c r="G314" s="39"/>
      <c r="H314" s="39"/>
      <c r="I314" s="226"/>
      <c r="J314" s="39"/>
      <c r="K314" s="39"/>
      <c r="L314" s="43"/>
      <c r="M314" s="227"/>
      <c r="N314" s="228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172</v>
      </c>
      <c r="AU314" s="16" t="s">
        <v>87</v>
      </c>
    </row>
    <row r="315" s="13" customFormat="1">
      <c r="A315" s="13"/>
      <c r="B315" s="231"/>
      <c r="C315" s="232"/>
      <c r="D315" s="224" t="s">
        <v>176</v>
      </c>
      <c r="E315" s="233" t="s">
        <v>1</v>
      </c>
      <c r="F315" s="234" t="s">
        <v>464</v>
      </c>
      <c r="G315" s="232"/>
      <c r="H315" s="235">
        <v>215.16300000000001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1" t="s">
        <v>176</v>
      </c>
      <c r="AU315" s="241" t="s">
        <v>87</v>
      </c>
      <c r="AV315" s="13" t="s">
        <v>87</v>
      </c>
      <c r="AW315" s="13" t="s">
        <v>33</v>
      </c>
      <c r="AX315" s="13" t="s">
        <v>83</v>
      </c>
      <c r="AY315" s="241" t="s">
        <v>164</v>
      </c>
    </row>
    <row r="316" s="2" customFormat="1" ht="21.75" customHeight="1">
      <c r="A316" s="37"/>
      <c r="B316" s="38"/>
      <c r="C316" s="211" t="s">
        <v>465</v>
      </c>
      <c r="D316" s="211" t="s">
        <v>166</v>
      </c>
      <c r="E316" s="212" t="s">
        <v>466</v>
      </c>
      <c r="F316" s="213" t="s">
        <v>467</v>
      </c>
      <c r="G316" s="214" t="s">
        <v>169</v>
      </c>
      <c r="H316" s="215">
        <v>333.60000000000002</v>
      </c>
      <c r="I316" s="216"/>
      <c r="J316" s="217">
        <f>ROUND(I316*H316,2)</f>
        <v>0</v>
      </c>
      <c r="K316" s="213" t="s">
        <v>170</v>
      </c>
      <c r="L316" s="43"/>
      <c r="M316" s="218" t="s">
        <v>1</v>
      </c>
      <c r="N316" s="219" t="s">
        <v>43</v>
      </c>
      <c r="O316" s="90"/>
      <c r="P316" s="220">
        <f>O316*H316</f>
        <v>0</v>
      </c>
      <c r="Q316" s="220">
        <v>0</v>
      </c>
      <c r="R316" s="220">
        <f>Q316*H316</f>
        <v>0</v>
      </c>
      <c r="S316" s="220">
        <v>0</v>
      </c>
      <c r="T316" s="221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2" t="s">
        <v>116</v>
      </c>
      <c r="AT316" s="222" t="s">
        <v>166</v>
      </c>
      <c r="AU316" s="222" t="s">
        <v>87</v>
      </c>
      <c r="AY316" s="16" t="s">
        <v>164</v>
      </c>
      <c r="BE316" s="223">
        <f>IF(N316="základní",J316,0)</f>
        <v>0</v>
      </c>
      <c r="BF316" s="223">
        <f>IF(N316="snížená",J316,0)</f>
        <v>0</v>
      </c>
      <c r="BG316" s="223">
        <f>IF(N316="zákl. přenesená",J316,0)</f>
        <v>0</v>
      </c>
      <c r="BH316" s="223">
        <f>IF(N316="sníž. přenesená",J316,0)</f>
        <v>0</v>
      </c>
      <c r="BI316" s="223">
        <f>IF(N316="nulová",J316,0)</f>
        <v>0</v>
      </c>
      <c r="BJ316" s="16" t="s">
        <v>83</v>
      </c>
      <c r="BK316" s="223">
        <f>ROUND(I316*H316,2)</f>
        <v>0</v>
      </c>
      <c r="BL316" s="16" t="s">
        <v>116</v>
      </c>
      <c r="BM316" s="222" t="s">
        <v>468</v>
      </c>
    </row>
    <row r="317" s="2" customFormat="1">
      <c r="A317" s="37"/>
      <c r="B317" s="38"/>
      <c r="C317" s="39"/>
      <c r="D317" s="224" t="s">
        <v>172</v>
      </c>
      <c r="E317" s="39"/>
      <c r="F317" s="225" t="s">
        <v>469</v>
      </c>
      <c r="G317" s="39"/>
      <c r="H317" s="39"/>
      <c r="I317" s="226"/>
      <c r="J317" s="39"/>
      <c r="K317" s="39"/>
      <c r="L317" s="43"/>
      <c r="M317" s="227"/>
      <c r="N317" s="228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172</v>
      </c>
      <c r="AU317" s="16" t="s">
        <v>87</v>
      </c>
    </row>
    <row r="318" s="2" customFormat="1">
      <c r="A318" s="37"/>
      <c r="B318" s="38"/>
      <c r="C318" s="39"/>
      <c r="D318" s="229" t="s">
        <v>174</v>
      </c>
      <c r="E318" s="39"/>
      <c r="F318" s="230" t="s">
        <v>470</v>
      </c>
      <c r="G318" s="39"/>
      <c r="H318" s="39"/>
      <c r="I318" s="226"/>
      <c r="J318" s="39"/>
      <c r="K318" s="39"/>
      <c r="L318" s="43"/>
      <c r="M318" s="227"/>
      <c r="N318" s="228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174</v>
      </c>
      <c r="AU318" s="16" t="s">
        <v>87</v>
      </c>
    </row>
    <row r="319" s="13" customFormat="1">
      <c r="A319" s="13"/>
      <c r="B319" s="231"/>
      <c r="C319" s="232"/>
      <c r="D319" s="224" t="s">
        <v>176</v>
      </c>
      <c r="E319" s="233" t="s">
        <v>1</v>
      </c>
      <c r="F319" s="234" t="s">
        <v>407</v>
      </c>
      <c r="G319" s="232"/>
      <c r="H319" s="235">
        <v>333.60000000000002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1" t="s">
        <v>176</v>
      </c>
      <c r="AU319" s="241" t="s">
        <v>87</v>
      </c>
      <c r="AV319" s="13" t="s">
        <v>87</v>
      </c>
      <c r="AW319" s="13" t="s">
        <v>33</v>
      </c>
      <c r="AX319" s="13" t="s">
        <v>83</v>
      </c>
      <c r="AY319" s="241" t="s">
        <v>164</v>
      </c>
    </row>
    <row r="320" s="12" customFormat="1" ht="22.8" customHeight="1">
      <c r="A320" s="12"/>
      <c r="B320" s="195"/>
      <c r="C320" s="196"/>
      <c r="D320" s="197" t="s">
        <v>77</v>
      </c>
      <c r="E320" s="209" t="s">
        <v>219</v>
      </c>
      <c r="F320" s="209" t="s">
        <v>471</v>
      </c>
      <c r="G320" s="196"/>
      <c r="H320" s="196"/>
      <c r="I320" s="199"/>
      <c r="J320" s="210">
        <f>BK320</f>
        <v>0</v>
      </c>
      <c r="K320" s="196"/>
      <c r="L320" s="201"/>
      <c r="M320" s="202"/>
      <c r="N320" s="203"/>
      <c r="O320" s="203"/>
      <c r="P320" s="204">
        <f>SUM(P321:P330)</f>
        <v>0</v>
      </c>
      <c r="Q320" s="203"/>
      <c r="R320" s="204">
        <f>SUM(R321:R330)</f>
        <v>1.355</v>
      </c>
      <c r="S320" s="203"/>
      <c r="T320" s="205">
        <f>SUM(T321:T330)</f>
        <v>1.3500000000000001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6" t="s">
        <v>83</v>
      </c>
      <c r="AT320" s="207" t="s">
        <v>77</v>
      </c>
      <c r="AU320" s="207" t="s">
        <v>83</v>
      </c>
      <c r="AY320" s="206" t="s">
        <v>164</v>
      </c>
      <c r="BK320" s="208">
        <f>SUM(BK321:BK330)</f>
        <v>0</v>
      </c>
    </row>
    <row r="321" s="2" customFormat="1" ht="16.5" customHeight="1">
      <c r="A321" s="37"/>
      <c r="B321" s="38"/>
      <c r="C321" s="211" t="s">
        <v>472</v>
      </c>
      <c r="D321" s="211" t="s">
        <v>166</v>
      </c>
      <c r="E321" s="212" t="s">
        <v>473</v>
      </c>
      <c r="F321" s="213" t="s">
        <v>474</v>
      </c>
      <c r="G321" s="214" t="s">
        <v>475</v>
      </c>
      <c r="H321" s="215">
        <v>12</v>
      </c>
      <c r="I321" s="216"/>
      <c r="J321" s="217">
        <f>ROUND(I321*H321,2)</f>
        <v>0</v>
      </c>
      <c r="K321" s="213" t="s">
        <v>170</v>
      </c>
      <c r="L321" s="43"/>
      <c r="M321" s="218" t="s">
        <v>1</v>
      </c>
      <c r="N321" s="219" t="s">
        <v>43</v>
      </c>
      <c r="O321" s="90"/>
      <c r="P321" s="220">
        <f>O321*H321</f>
        <v>0</v>
      </c>
      <c r="Q321" s="220">
        <v>0.10037</v>
      </c>
      <c r="R321" s="220">
        <f>Q321*H321</f>
        <v>1.20444</v>
      </c>
      <c r="S321" s="220">
        <v>0.10000000000000001</v>
      </c>
      <c r="T321" s="221">
        <f>S321*H321</f>
        <v>1.2000000000000002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2" t="s">
        <v>116</v>
      </c>
      <c r="AT321" s="222" t="s">
        <v>166</v>
      </c>
      <c r="AU321" s="222" t="s">
        <v>87</v>
      </c>
      <c r="AY321" s="16" t="s">
        <v>164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6" t="s">
        <v>83</v>
      </c>
      <c r="BK321" s="223">
        <f>ROUND(I321*H321,2)</f>
        <v>0</v>
      </c>
      <c r="BL321" s="16" t="s">
        <v>116</v>
      </c>
      <c r="BM321" s="222" t="s">
        <v>476</v>
      </c>
    </row>
    <row r="322" s="2" customFormat="1">
      <c r="A322" s="37"/>
      <c r="B322" s="38"/>
      <c r="C322" s="39"/>
      <c r="D322" s="224" t="s">
        <v>172</v>
      </c>
      <c r="E322" s="39"/>
      <c r="F322" s="225" t="s">
        <v>474</v>
      </c>
      <c r="G322" s="39"/>
      <c r="H322" s="39"/>
      <c r="I322" s="226"/>
      <c r="J322" s="39"/>
      <c r="K322" s="39"/>
      <c r="L322" s="43"/>
      <c r="M322" s="227"/>
      <c r="N322" s="228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172</v>
      </c>
      <c r="AU322" s="16" t="s">
        <v>87</v>
      </c>
    </row>
    <row r="323" s="2" customFormat="1">
      <c r="A323" s="37"/>
      <c r="B323" s="38"/>
      <c r="C323" s="39"/>
      <c r="D323" s="229" t="s">
        <v>174</v>
      </c>
      <c r="E323" s="39"/>
      <c r="F323" s="230" t="s">
        <v>477</v>
      </c>
      <c r="G323" s="39"/>
      <c r="H323" s="39"/>
      <c r="I323" s="226"/>
      <c r="J323" s="39"/>
      <c r="K323" s="39"/>
      <c r="L323" s="43"/>
      <c r="M323" s="227"/>
      <c r="N323" s="228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174</v>
      </c>
      <c r="AU323" s="16" t="s">
        <v>87</v>
      </c>
    </row>
    <row r="324" s="2" customFormat="1" ht="16.5" customHeight="1">
      <c r="A324" s="37"/>
      <c r="B324" s="38"/>
      <c r="C324" s="211" t="s">
        <v>478</v>
      </c>
      <c r="D324" s="211" t="s">
        <v>166</v>
      </c>
      <c r="E324" s="212" t="s">
        <v>479</v>
      </c>
      <c r="F324" s="213" t="s">
        <v>480</v>
      </c>
      <c r="G324" s="214" t="s">
        <v>475</v>
      </c>
      <c r="H324" s="215">
        <v>1</v>
      </c>
      <c r="I324" s="216"/>
      <c r="J324" s="217">
        <f>ROUND(I324*H324,2)</f>
        <v>0</v>
      </c>
      <c r="K324" s="213" t="s">
        <v>170</v>
      </c>
      <c r="L324" s="43"/>
      <c r="M324" s="218" t="s">
        <v>1</v>
      </c>
      <c r="N324" s="219" t="s">
        <v>43</v>
      </c>
      <c r="O324" s="90"/>
      <c r="P324" s="220">
        <f>O324*H324</f>
        <v>0</v>
      </c>
      <c r="Q324" s="220">
        <v>0.15056</v>
      </c>
      <c r="R324" s="220">
        <f>Q324*H324</f>
        <v>0.15056</v>
      </c>
      <c r="S324" s="220">
        <v>0.14999999999999999</v>
      </c>
      <c r="T324" s="221">
        <f>S324*H324</f>
        <v>0.14999999999999999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2" t="s">
        <v>116</v>
      </c>
      <c r="AT324" s="222" t="s">
        <v>166</v>
      </c>
      <c r="AU324" s="222" t="s">
        <v>87</v>
      </c>
      <c r="AY324" s="16" t="s">
        <v>164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16" t="s">
        <v>83</v>
      </c>
      <c r="BK324" s="223">
        <f>ROUND(I324*H324,2)</f>
        <v>0</v>
      </c>
      <c r="BL324" s="16" t="s">
        <v>116</v>
      </c>
      <c r="BM324" s="222" t="s">
        <v>481</v>
      </c>
    </row>
    <row r="325" s="2" customFormat="1">
      <c r="A325" s="37"/>
      <c r="B325" s="38"/>
      <c r="C325" s="39"/>
      <c r="D325" s="224" t="s">
        <v>172</v>
      </c>
      <c r="E325" s="39"/>
      <c r="F325" s="225" t="s">
        <v>480</v>
      </c>
      <c r="G325" s="39"/>
      <c r="H325" s="39"/>
      <c r="I325" s="226"/>
      <c r="J325" s="39"/>
      <c r="K325" s="39"/>
      <c r="L325" s="43"/>
      <c r="M325" s="227"/>
      <c r="N325" s="228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172</v>
      </c>
      <c r="AU325" s="16" t="s">
        <v>87</v>
      </c>
    </row>
    <row r="326" s="2" customFormat="1">
      <c r="A326" s="37"/>
      <c r="B326" s="38"/>
      <c r="C326" s="39"/>
      <c r="D326" s="229" t="s">
        <v>174</v>
      </c>
      <c r="E326" s="39"/>
      <c r="F326" s="230" t="s">
        <v>482</v>
      </c>
      <c r="G326" s="39"/>
      <c r="H326" s="39"/>
      <c r="I326" s="226"/>
      <c r="J326" s="39"/>
      <c r="K326" s="39"/>
      <c r="L326" s="43"/>
      <c r="M326" s="227"/>
      <c r="N326" s="228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174</v>
      </c>
      <c r="AU326" s="16" t="s">
        <v>87</v>
      </c>
    </row>
    <row r="327" s="2" customFormat="1" ht="16.5" customHeight="1">
      <c r="A327" s="37"/>
      <c r="B327" s="38"/>
      <c r="C327" s="211" t="s">
        <v>483</v>
      </c>
      <c r="D327" s="211" t="s">
        <v>166</v>
      </c>
      <c r="E327" s="212" t="s">
        <v>484</v>
      </c>
      <c r="F327" s="213" t="s">
        <v>485</v>
      </c>
      <c r="G327" s="214" t="s">
        <v>214</v>
      </c>
      <c r="H327" s="215">
        <v>9.0899999999999999</v>
      </c>
      <c r="I327" s="216"/>
      <c r="J327" s="217">
        <f>ROUND(I327*H327,2)</f>
        <v>0</v>
      </c>
      <c r="K327" s="213" t="s">
        <v>170</v>
      </c>
      <c r="L327" s="43"/>
      <c r="M327" s="218" t="s">
        <v>1</v>
      </c>
      <c r="N327" s="219" t="s">
        <v>43</v>
      </c>
      <c r="O327" s="90"/>
      <c r="P327" s="220">
        <f>O327*H327</f>
        <v>0</v>
      </c>
      <c r="Q327" s="220">
        <v>0</v>
      </c>
      <c r="R327" s="220">
        <f>Q327*H327</f>
        <v>0</v>
      </c>
      <c r="S327" s="220">
        <v>0</v>
      </c>
      <c r="T327" s="221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2" t="s">
        <v>116</v>
      </c>
      <c r="AT327" s="222" t="s">
        <v>166</v>
      </c>
      <c r="AU327" s="222" t="s">
        <v>87</v>
      </c>
      <c r="AY327" s="16" t="s">
        <v>164</v>
      </c>
      <c r="BE327" s="223">
        <f>IF(N327="základní",J327,0)</f>
        <v>0</v>
      </c>
      <c r="BF327" s="223">
        <f>IF(N327="snížená",J327,0)</f>
        <v>0</v>
      </c>
      <c r="BG327" s="223">
        <f>IF(N327="zákl. přenesená",J327,0)</f>
        <v>0</v>
      </c>
      <c r="BH327" s="223">
        <f>IF(N327="sníž. přenesená",J327,0)</f>
        <v>0</v>
      </c>
      <c r="BI327" s="223">
        <f>IF(N327="nulová",J327,0)</f>
        <v>0</v>
      </c>
      <c r="BJ327" s="16" t="s">
        <v>83</v>
      </c>
      <c r="BK327" s="223">
        <f>ROUND(I327*H327,2)</f>
        <v>0</v>
      </c>
      <c r="BL327" s="16" t="s">
        <v>116</v>
      </c>
      <c r="BM327" s="222" t="s">
        <v>486</v>
      </c>
    </row>
    <row r="328" s="2" customFormat="1">
      <c r="A328" s="37"/>
      <c r="B328" s="38"/>
      <c r="C328" s="39"/>
      <c r="D328" s="224" t="s">
        <v>172</v>
      </c>
      <c r="E328" s="39"/>
      <c r="F328" s="225" t="s">
        <v>487</v>
      </c>
      <c r="G328" s="39"/>
      <c r="H328" s="39"/>
      <c r="I328" s="226"/>
      <c r="J328" s="39"/>
      <c r="K328" s="39"/>
      <c r="L328" s="43"/>
      <c r="M328" s="227"/>
      <c r="N328" s="228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172</v>
      </c>
      <c r="AU328" s="16" t="s">
        <v>87</v>
      </c>
    </row>
    <row r="329" s="2" customFormat="1">
      <c r="A329" s="37"/>
      <c r="B329" s="38"/>
      <c r="C329" s="39"/>
      <c r="D329" s="229" t="s">
        <v>174</v>
      </c>
      <c r="E329" s="39"/>
      <c r="F329" s="230" t="s">
        <v>488</v>
      </c>
      <c r="G329" s="39"/>
      <c r="H329" s="39"/>
      <c r="I329" s="226"/>
      <c r="J329" s="39"/>
      <c r="K329" s="39"/>
      <c r="L329" s="43"/>
      <c r="M329" s="227"/>
      <c r="N329" s="228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174</v>
      </c>
      <c r="AU329" s="16" t="s">
        <v>87</v>
      </c>
    </row>
    <row r="330" s="13" customFormat="1">
      <c r="A330" s="13"/>
      <c r="B330" s="231"/>
      <c r="C330" s="232"/>
      <c r="D330" s="224" t="s">
        <v>176</v>
      </c>
      <c r="E330" s="233" t="s">
        <v>95</v>
      </c>
      <c r="F330" s="234" t="s">
        <v>489</v>
      </c>
      <c r="G330" s="232"/>
      <c r="H330" s="235">
        <v>9.0899999999999999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176</v>
      </c>
      <c r="AU330" s="241" t="s">
        <v>87</v>
      </c>
      <c r="AV330" s="13" t="s">
        <v>87</v>
      </c>
      <c r="AW330" s="13" t="s">
        <v>33</v>
      </c>
      <c r="AX330" s="13" t="s">
        <v>83</v>
      </c>
      <c r="AY330" s="241" t="s">
        <v>164</v>
      </c>
    </row>
    <row r="331" s="12" customFormat="1" ht="22.8" customHeight="1">
      <c r="A331" s="12"/>
      <c r="B331" s="195"/>
      <c r="C331" s="196"/>
      <c r="D331" s="197" t="s">
        <v>77</v>
      </c>
      <c r="E331" s="209" t="s">
        <v>228</v>
      </c>
      <c r="F331" s="209" t="s">
        <v>490</v>
      </c>
      <c r="G331" s="196"/>
      <c r="H331" s="196"/>
      <c r="I331" s="199"/>
      <c r="J331" s="210">
        <f>BK331</f>
        <v>0</v>
      </c>
      <c r="K331" s="196"/>
      <c r="L331" s="201"/>
      <c r="M331" s="202"/>
      <c r="N331" s="203"/>
      <c r="O331" s="203"/>
      <c r="P331" s="204">
        <f>SUM(P332:P338)</f>
        <v>0</v>
      </c>
      <c r="Q331" s="203"/>
      <c r="R331" s="204">
        <f>SUM(R332:R338)</f>
        <v>27.787269120000001</v>
      </c>
      <c r="S331" s="203"/>
      <c r="T331" s="205">
        <f>SUM(T332:T338)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06" t="s">
        <v>83</v>
      </c>
      <c r="AT331" s="207" t="s">
        <v>77</v>
      </c>
      <c r="AU331" s="207" t="s">
        <v>83</v>
      </c>
      <c r="AY331" s="206" t="s">
        <v>164</v>
      </c>
      <c r="BK331" s="208">
        <f>SUM(BK332:BK338)</f>
        <v>0</v>
      </c>
    </row>
    <row r="332" s="2" customFormat="1" ht="16.5" customHeight="1">
      <c r="A332" s="37"/>
      <c r="B332" s="38"/>
      <c r="C332" s="211" t="s">
        <v>491</v>
      </c>
      <c r="D332" s="211" t="s">
        <v>166</v>
      </c>
      <c r="E332" s="212" t="s">
        <v>492</v>
      </c>
      <c r="F332" s="213" t="s">
        <v>493</v>
      </c>
      <c r="G332" s="214" t="s">
        <v>200</v>
      </c>
      <c r="H332" s="215">
        <v>148.80000000000001</v>
      </c>
      <c r="I332" s="216"/>
      <c r="J332" s="217">
        <f>ROUND(I332*H332,2)</f>
        <v>0</v>
      </c>
      <c r="K332" s="213" t="s">
        <v>170</v>
      </c>
      <c r="L332" s="43"/>
      <c r="M332" s="218" t="s">
        <v>1</v>
      </c>
      <c r="N332" s="219" t="s">
        <v>43</v>
      </c>
      <c r="O332" s="90"/>
      <c r="P332" s="220">
        <f>O332*H332</f>
        <v>0</v>
      </c>
      <c r="Q332" s="220">
        <v>0.1295</v>
      </c>
      <c r="R332" s="220">
        <f>Q332*H332</f>
        <v>19.269600000000001</v>
      </c>
      <c r="S332" s="220">
        <v>0</v>
      </c>
      <c r="T332" s="221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2" t="s">
        <v>116</v>
      </c>
      <c r="AT332" s="222" t="s">
        <v>166</v>
      </c>
      <c r="AU332" s="222" t="s">
        <v>87</v>
      </c>
      <c r="AY332" s="16" t="s">
        <v>164</v>
      </c>
      <c r="BE332" s="223">
        <f>IF(N332="základní",J332,0)</f>
        <v>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16" t="s">
        <v>83</v>
      </c>
      <c r="BK332" s="223">
        <f>ROUND(I332*H332,2)</f>
        <v>0</v>
      </c>
      <c r="BL332" s="16" t="s">
        <v>116</v>
      </c>
      <c r="BM332" s="222" t="s">
        <v>494</v>
      </c>
    </row>
    <row r="333" s="2" customFormat="1">
      <c r="A333" s="37"/>
      <c r="B333" s="38"/>
      <c r="C333" s="39"/>
      <c r="D333" s="224" t="s">
        <v>172</v>
      </c>
      <c r="E333" s="39"/>
      <c r="F333" s="225" t="s">
        <v>495</v>
      </c>
      <c r="G333" s="39"/>
      <c r="H333" s="39"/>
      <c r="I333" s="226"/>
      <c r="J333" s="39"/>
      <c r="K333" s="39"/>
      <c r="L333" s="43"/>
      <c r="M333" s="227"/>
      <c r="N333" s="228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172</v>
      </c>
      <c r="AU333" s="16" t="s">
        <v>87</v>
      </c>
    </row>
    <row r="334" s="2" customFormat="1">
      <c r="A334" s="37"/>
      <c r="B334" s="38"/>
      <c r="C334" s="39"/>
      <c r="D334" s="229" t="s">
        <v>174</v>
      </c>
      <c r="E334" s="39"/>
      <c r="F334" s="230" t="s">
        <v>496</v>
      </c>
      <c r="G334" s="39"/>
      <c r="H334" s="39"/>
      <c r="I334" s="226"/>
      <c r="J334" s="39"/>
      <c r="K334" s="39"/>
      <c r="L334" s="43"/>
      <c r="M334" s="227"/>
      <c r="N334" s="228"/>
      <c r="O334" s="90"/>
      <c r="P334" s="90"/>
      <c r="Q334" s="90"/>
      <c r="R334" s="90"/>
      <c r="S334" s="90"/>
      <c r="T334" s="91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174</v>
      </c>
      <c r="AU334" s="16" t="s">
        <v>87</v>
      </c>
    </row>
    <row r="335" s="13" customFormat="1">
      <c r="A335" s="13"/>
      <c r="B335" s="231"/>
      <c r="C335" s="232"/>
      <c r="D335" s="224" t="s">
        <v>176</v>
      </c>
      <c r="E335" s="233" t="s">
        <v>91</v>
      </c>
      <c r="F335" s="234" t="s">
        <v>497</v>
      </c>
      <c r="G335" s="232"/>
      <c r="H335" s="235">
        <v>148.80000000000001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1" t="s">
        <v>176</v>
      </c>
      <c r="AU335" s="241" t="s">
        <v>87</v>
      </c>
      <c r="AV335" s="13" t="s">
        <v>87</v>
      </c>
      <c r="AW335" s="13" t="s">
        <v>33</v>
      </c>
      <c r="AX335" s="13" t="s">
        <v>83</v>
      </c>
      <c r="AY335" s="241" t="s">
        <v>164</v>
      </c>
    </row>
    <row r="336" s="2" customFormat="1" ht="16.5" customHeight="1">
      <c r="A336" s="37"/>
      <c r="B336" s="38"/>
      <c r="C336" s="253" t="s">
        <v>498</v>
      </c>
      <c r="D336" s="253" t="s">
        <v>304</v>
      </c>
      <c r="E336" s="254" t="s">
        <v>499</v>
      </c>
      <c r="F336" s="255" t="s">
        <v>500</v>
      </c>
      <c r="G336" s="256" t="s">
        <v>200</v>
      </c>
      <c r="H336" s="257">
        <v>151.77600000000001</v>
      </c>
      <c r="I336" s="258"/>
      <c r="J336" s="259">
        <f>ROUND(I336*H336,2)</f>
        <v>0</v>
      </c>
      <c r="K336" s="255" t="s">
        <v>170</v>
      </c>
      <c r="L336" s="260"/>
      <c r="M336" s="261" t="s">
        <v>1</v>
      </c>
      <c r="N336" s="262" t="s">
        <v>43</v>
      </c>
      <c r="O336" s="90"/>
      <c r="P336" s="220">
        <f>O336*H336</f>
        <v>0</v>
      </c>
      <c r="Q336" s="220">
        <v>0.056120000000000003</v>
      </c>
      <c r="R336" s="220">
        <f>Q336*H336</f>
        <v>8.5176691200000008</v>
      </c>
      <c r="S336" s="220">
        <v>0</v>
      </c>
      <c r="T336" s="221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2" t="s">
        <v>219</v>
      </c>
      <c r="AT336" s="222" t="s">
        <v>304</v>
      </c>
      <c r="AU336" s="222" t="s">
        <v>87</v>
      </c>
      <c r="AY336" s="16" t="s">
        <v>164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6" t="s">
        <v>83</v>
      </c>
      <c r="BK336" s="223">
        <f>ROUND(I336*H336,2)</f>
        <v>0</v>
      </c>
      <c r="BL336" s="16" t="s">
        <v>116</v>
      </c>
      <c r="BM336" s="222" t="s">
        <v>501</v>
      </c>
    </row>
    <row r="337" s="2" customFormat="1">
      <c r="A337" s="37"/>
      <c r="B337" s="38"/>
      <c r="C337" s="39"/>
      <c r="D337" s="224" t="s">
        <v>172</v>
      </c>
      <c r="E337" s="39"/>
      <c r="F337" s="225" t="s">
        <v>500</v>
      </c>
      <c r="G337" s="39"/>
      <c r="H337" s="39"/>
      <c r="I337" s="226"/>
      <c r="J337" s="39"/>
      <c r="K337" s="39"/>
      <c r="L337" s="43"/>
      <c r="M337" s="227"/>
      <c r="N337" s="228"/>
      <c r="O337" s="90"/>
      <c r="P337" s="90"/>
      <c r="Q337" s="90"/>
      <c r="R337" s="90"/>
      <c r="S337" s="90"/>
      <c r="T337" s="91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172</v>
      </c>
      <c r="AU337" s="16" t="s">
        <v>87</v>
      </c>
    </row>
    <row r="338" s="13" customFormat="1">
      <c r="A338" s="13"/>
      <c r="B338" s="231"/>
      <c r="C338" s="232"/>
      <c r="D338" s="224" t="s">
        <v>176</v>
      </c>
      <c r="E338" s="232"/>
      <c r="F338" s="234" t="s">
        <v>502</v>
      </c>
      <c r="G338" s="232"/>
      <c r="H338" s="235">
        <v>151.77600000000001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176</v>
      </c>
      <c r="AU338" s="241" t="s">
        <v>87</v>
      </c>
      <c r="AV338" s="13" t="s">
        <v>87</v>
      </c>
      <c r="AW338" s="13" t="s">
        <v>4</v>
      </c>
      <c r="AX338" s="13" t="s">
        <v>83</v>
      </c>
      <c r="AY338" s="241" t="s">
        <v>164</v>
      </c>
    </row>
    <row r="339" s="12" customFormat="1" ht="22.8" customHeight="1">
      <c r="A339" s="12"/>
      <c r="B339" s="195"/>
      <c r="C339" s="196"/>
      <c r="D339" s="197" t="s">
        <v>77</v>
      </c>
      <c r="E339" s="209" t="s">
        <v>503</v>
      </c>
      <c r="F339" s="209" t="s">
        <v>504</v>
      </c>
      <c r="G339" s="196"/>
      <c r="H339" s="196"/>
      <c r="I339" s="199"/>
      <c r="J339" s="210">
        <f>BK339</f>
        <v>0</v>
      </c>
      <c r="K339" s="196"/>
      <c r="L339" s="201"/>
      <c r="M339" s="202"/>
      <c r="N339" s="203"/>
      <c r="O339" s="203"/>
      <c r="P339" s="204">
        <f>SUM(P340:P352)</f>
        <v>0</v>
      </c>
      <c r="Q339" s="203"/>
      <c r="R339" s="204">
        <f>SUM(R340:R352)</f>
        <v>0</v>
      </c>
      <c r="S339" s="203"/>
      <c r="T339" s="205">
        <f>SUM(T340:T352)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6" t="s">
        <v>83</v>
      </c>
      <c r="AT339" s="207" t="s">
        <v>77</v>
      </c>
      <c r="AU339" s="207" t="s">
        <v>83</v>
      </c>
      <c r="AY339" s="206" t="s">
        <v>164</v>
      </c>
      <c r="BK339" s="208">
        <f>SUM(BK340:BK352)</f>
        <v>0</v>
      </c>
    </row>
    <row r="340" s="2" customFormat="1" ht="16.5" customHeight="1">
      <c r="A340" s="37"/>
      <c r="B340" s="38"/>
      <c r="C340" s="211" t="s">
        <v>505</v>
      </c>
      <c r="D340" s="211" t="s">
        <v>166</v>
      </c>
      <c r="E340" s="212" t="s">
        <v>506</v>
      </c>
      <c r="F340" s="213" t="s">
        <v>507</v>
      </c>
      <c r="G340" s="214" t="s">
        <v>277</v>
      </c>
      <c r="H340" s="215">
        <v>263.91199999999998</v>
      </c>
      <c r="I340" s="216"/>
      <c r="J340" s="217">
        <f>ROUND(I340*H340,2)</f>
        <v>0</v>
      </c>
      <c r="K340" s="213" t="s">
        <v>170</v>
      </c>
      <c r="L340" s="43"/>
      <c r="M340" s="218" t="s">
        <v>1</v>
      </c>
      <c r="N340" s="219" t="s">
        <v>43</v>
      </c>
      <c r="O340" s="90"/>
      <c r="P340" s="220">
        <f>O340*H340</f>
        <v>0</v>
      </c>
      <c r="Q340" s="220">
        <v>0</v>
      </c>
      <c r="R340" s="220">
        <f>Q340*H340</f>
        <v>0</v>
      </c>
      <c r="S340" s="220">
        <v>0</v>
      </c>
      <c r="T340" s="221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2" t="s">
        <v>116</v>
      </c>
      <c r="AT340" s="222" t="s">
        <v>166</v>
      </c>
      <c r="AU340" s="222" t="s">
        <v>87</v>
      </c>
      <c r="AY340" s="16" t="s">
        <v>164</v>
      </c>
      <c r="BE340" s="223">
        <f>IF(N340="základní",J340,0)</f>
        <v>0</v>
      </c>
      <c r="BF340" s="223">
        <f>IF(N340="snížená",J340,0)</f>
        <v>0</v>
      </c>
      <c r="BG340" s="223">
        <f>IF(N340="zákl. přenesená",J340,0)</f>
        <v>0</v>
      </c>
      <c r="BH340" s="223">
        <f>IF(N340="sníž. přenesená",J340,0)</f>
        <v>0</v>
      </c>
      <c r="BI340" s="223">
        <f>IF(N340="nulová",J340,0)</f>
        <v>0</v>
      </c>
      <c r="BJ340" s="16" t="s">
        <v>83</v>
      </c>
      <c r="BK340" s="223">
        <f>ROUND(I340*H340,2)</f>
        <v>0</v>
      </c>
      <c r="BL340" s="16" t="s">
        <v>116</v>
      </c>
      <c r="BM340" s="222" t="s">
        <v>508</v>
      </c>
    </row>
    <row r="341" s="2" customFormat="1">
      <c r="A341" s="37"/>
      <c r="B341" s="38"/>
      <c r="C341" s="39"/>
      <c r="D341" s="224" t="s">
        <v>172</v>
      </c>
      <c r="E341" s="39"/>
      <c r="F341" s="225" t="s">
        <v>509</v>
      </c>
      <c r="G341" s="39"/>
      <c r="H341" s="39"/>
      <c r="I341" s="226"/>
      <c r="J341" s="39"/>
      <c r="K341" s="39"/>
      <c r="L341" s="43"/>
      <c r="M341" s="227"/>
      <c r="N341" s="228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172</v>
      </c>
      <c r="AU341" s="16" t="s">
        <v>87</v>
      </c>
    </row>
    <row r="342" s="2" customFormat="1">
      <c r="A342" s="37"/>
      <c r="B342" s="38"/>
      <c r="C342" s="39"/>
      <c r="D342" s="229" t="s">
        <v>174</v>
      </c>
      <c r="E342" s="39"/>
      <c r="F342" s="230" t="s">
        <v>510</v>
      </c>
      <c r="G342" s="39"/>
      <c r="H342" s="39"/>
      <c r="I342" s="226"/>
      <c r="J342" s="39"/>
      <c r="K342" s="39"/>
      <c r="L342" s="43"/>
      <c r="M342" s="227"/>
      <c r="N342" s="228"/>
      <c r="O342" s="90"/>
      <c r="P342" s="90"/>
      <c r="Q342" s="90"/>
      <c r="R342" s="90"/>
      <c r="S342" s="90"/>
      <c r="T342" s="91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174</v>
      </c>
      <c r="AU342" s="16" t="s">
        <v>87</v>
      </c>
    </row>
    <row r="343" s="2" customFormat="1" ht="16.5" customHeight="1">
      <c r="A343" s="37"/>
      <c r="B343" s="38"/>
      <c r="C343" s="211" t="s">
        <v>511</v>
      </c>
      <c r="D343" s="211" t="s">
        <v>166</v>
      </c>
      <c r="E343" s="212" t="s">
        <v>512</v>
      </c>
      <c r="F343" s="213" t="s">
        <v>513</v>
      </c>
      <c r="G343" s="214" t="s">
        <v>277</v>
      </c>
      <c r="H343" s="215">
        <v>3752.7359999999999</v>
      </c>
      <c r="I343" s="216"/>
      <c r="J343" s="217">
        <f>ROUND(I343*H343,2)</f>
        <v>0</v>
      </c>
      <c r="K343" s="213" t="s">
        <v>170</v>
      </c>
      <c r="L343" s="43"/>
      <c r="M343" s="218" t="s">
        <v>1</v>
      </c>
      <c r="N343" s="219" t="s">
        <v>43</v>
      </c>
      <c r="O343" s="90"/>
      <c r="P343" s="220">
        <f>O343*H343</f>
        <v>0</v>
      </c>
      <c r="Q343" s="220">
        <v>0</v>
      </c>
      <c r="R343" s="220">
        <f>Q343*H343</f>
        <v>0</v>
      </c>
      <c r="S343" s="220">
        <v>0</v>
      </c>
      <c r="T343" s="221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2" t="s">
        <v>116</v>
      </c>
      <c r="AT343" s="222" t="s">
        <v>166</v>
      </c>
      <c r="AU343" s="222" t="s">
        <v>87</v>
      </c>
      <c r="AY343" s="16" t="s">
        <v>164</v>
      </c>
      <c r="BE343" s="223">
        <f>IF(N343="základní",J343,0)</f>
        <v>0</v>
      </c>
      <c r="BF343" s="223">
        <f>IF(N343="snížená",J343,0)</f>
        <v>0</v>
      </c>
      <c r="BG343" s="223">
        <f>IF(N343="zákl. přenesená",J343,0)</f>
        <v>0</v>
      </c>
      <c r="BH343" s="223">
        <f>IF(N343="sníž. přenesená",J343,0)</f>
        <v>0</v>
      </c>
      <c r="BI343" s="223">
        <f>IF(N343="nulová",J343,0)</f>
        <v>0</v>
      </c>
      <c r="BJ343" s="16" t="s">
        <v>83</v>
      </c>
      <c r="BK343" s="223">
        <f>ROUND(I343*H343,2)</f>
        <v>0</v>
      </c>
      <c r="BL343" s="16" t="s">
        <v>116</v>
      </c>
      <c r="BM343" s="222" t="s">
        <v>514</v>
      </c>
    </row>
    <row r="344" s="2" customFormat="1">
      <c r="A344" s="37"/>
      <c r="B344" s="38"/>
      <c r="C344" s="39"/>
      <c r="D344" s="224" t="s">
        <v>172</v>
      </c>
      <c r="E344" s="39"/>
      <c r="F344" s="225" t="s">
        <v>515</v>
      </c>
      <c r="G344" s="39"/>
      <c r="H344" s="39"/>
      <c r="I344" s="226"/>
      <c r="J344" s="39"/>
      <c r="K344" s="39"/>
      <c r="L344" s="43"/>
      <c r="M344" s="227"/>
      <c r="N344" s="228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172</v>
      </c>
      <c r="AU344" s="16" t="s">
        <v>87</v>
      </c>
    </row>
    <row r="345" s="2" customFormat="1">
      <c r="A345" s="37"/>
      <c r="B345" s="38"/>
      <c r="C345" s="39"/>
      <c r="D345" s="229" t="s">
        <v>174</v>
      </c>
      <c r="E345" s="39"/>
      <c r="F345" s="230" t="s">
        <v>516</v>
      </c>
      <c r="G345" s="39"/>
      <c r="H345" s="39"/>
      <c r="I345" s="226"/>
      <c r="J345" s="39"/>
      <c r="K345" s="39"/>
      <c r="L345" s="43"/>
      <c r="M345" s="227"/>
      <c r="N345" s="228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174</v>
      </c>
      <c r="AU345" s="16" t="s">
        <v>87</v>
      </c>
    </row>
    <row r="346" s="13" customFormat="1">
      <c r="A346" s="13"/>
      <c r="B346" s="231"/>
      <c r="C346" s="232"/>
      <c r="D346" s="224" t="s">
        <v>176</v>
      </c>
      <c r="E346" s="233" t="s">
        <v>1</v>
      </c>
      <c r="F346" s="234" t="s">
        <v>517</v>
      </c>
      <c r="G346" s="232"/>
      <c r="H346" s="235">
        <v>791.73599999999999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176</v>
      </c>
      <c r="AU346" s="241" t="s">
        <v>87</v>
      </c>
      <c r="AV346" s="13" t="s">
        <v>87</v>
      </c>
      <c r="AW346" s="13" t="s">
        <v>33</v>
      </c>
      <c r="AX346" s="13" t="s">
        <v>78</v>
      </c>
      <c r="AY346" s="241" t="s">
        <v>164</v>
      </c>
    </row>
    <row r="347" s="13" customFormat="1">
      <c r="A347" s="13"/>
      <c r="B347" s="231"/>
      <c r="C347" s="232"/>
      <c r="D347" s="224" t="s">
        <v>176</v>
      </c>
      <c r="E347" s="233" t="s">
        <v>1</v>
      </c>
      <c r="F347" s="234" t="s">
        <v>518</v>
      </c>
      <c r="G347" s="232"/>
      <c r="H347" s="235">
        <v>2961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176</v>
      </c>
      <c r="AU347" s="241" t="s">
        <v>87</v>
      </c>
      <c r="AV347" s="13" t="s">
        <v>87</v>
      </c>
      <c r="AW347" s="13" t="s">
        <v>33</v>
      </c>
      <c r="AX347" s="13" t="s">
        <v>78</v>
      </c>
      <c r="AY347" s="241" t="s">
        <v>164</v>
      </c>
    </row>
    <row r="348" s="14" customFormat="1">
      <c r="A348" s="14"/>
      <c r="B348" s="242"/>
      <c r="C348" s="243"/>
      <c r="D348" s="224" t="s">
        <v>176</v>
      </c>
      <c r="E348" s="244" t="s">
        <v>1</v>
      </c>
      <c r="F348" s="245" t="s">
        <v>227</v>
      </c>
      <c r="G348" s="243"/>
      <c r="H348" s="246">
        <v>3752.7359999999999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2" t="s">
        <v>176</v>
      </c>
      <c r="AU348" s="252" t="s">
        <v>87</v>
      </c>
      <c r="AV348" s="14" t="s">
        <v>116</v>
      </c>
      <c r="AW348" s="14" t="s">
        <v>33</v>
      </c>
      <c r="AX348" s="14" t="s">
        <v>83</v>
      </c>
      <c r="AY348" s="252" t="s">
        <v>164</v>
      </c>
    </row>
    <row r="349" s="2" customFormat="1" ht="24.15" customHeight="1">
      <c r="A349" s="37"/>
      <c r="B349" s="38"/>
      <c r="C349" s="211" t="s">
        <v>519</v>
      </c>
      <c r="D349" s="211" t="s">
        <v>166</v>
      </c>
      <c r="E349" s="212" t="s">
        <v>520</v>
      </c>
      <c r="F349" s="213" t="s">
        <v>521</v>
      </c>
      <c r="G349" s="214" t="s">
        <v>277</v>
      </c>
      <c r="H349" s="215">
        <v>164.5</v>
      </c>
      <c r="I349" s="216"/>
      <c r="J349" s="217">
        <f>ROUND(I349*H349,2)</f>
        <v>0</v>
      </c>
      <c r="K349" s="213" t="s">
        <v>170</v>
      </c>
      <c r="L349" s="43"/>
      <c r="M349" s="218" t="s">
        <v>1</v>
      </c>
      <c r="N349" s="219" t="s">
        <v>43</v>
      </c>
      <c r="O349" s="90"/>
      <c r="P349" s="220">
        <f>O349*H349</f>
        <v>0</v>
      </c>
      <c r="Q349" s="220">
        <v>0</v>
      </c>
      <c r="R349" s="220">
        <f>Q349*H349</f>
        <v>0</v>
      </c>
      <c r="S349" s="220">
        <v>0</v>
      </c>
      <c r="T349" s="221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2" t="s">
        <v>116</v>
      </c>
      <c r="AT349" s="222" t="s">
        <v>166</v>
      </c>
      <c r="AU349" s="222" t="s">
        <v>87</v>
      </c>
      <c r="AY349" s="16" t="s">
        <v>164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6" t="s">
        <v>83</v>
      </c>
      <c r="BK349" s="223">
        <f>ROUND(I349*H349,2)</f>
        <v>0</v>
      </c>
      <c r="BL349" s="16" t="s">
        <v>116</v>
      </c>
      <c r="BM349" s="222" t="s">
        <v>522</v>
      </c>
    </row>
    <row r="350" s="2" customFormat="1">
      <c r="A350" s="37"/>
      <c r="B350" s="38"/>
      <c r="C350" s="39"/>
      <c r="D350" s="224" t="s">
        <v>172</v>
      </c>
      <c r="E350" s="39"/>
      <c r="F350" s="225" t="s">
        <v>279</v>
      </c>
      <c r="G350" s="39"/>
      <c r="H350" s="39"/>
      <c r="I350" s="226"/>
      <c r="J350" s="39"/>
      <c r="K350" s="39"/>
      <c r="L350" s="43"/>
      <c r="M350" s="227"/>
      <c r="N350" s="228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172</v>
      </c>
      <c r="AU350" s="16" t="s">
        <v>87</v>
      </c>
    </row>
    <row r="351" s="2" customFormat="1">
      <c r="A351" s="37"/>
      <c r="B351" s="38"/>
      <c r="C351" s="39"/>
      <c r="D351" s="229" t="s">
        <v>174</v>
      </c>
      <c r="E351" s="39"/>
      <c r="F351" s="230" t="s">
        <v>523</v>
      </c>
      <c r="G351" s="39"/>
      <c r="H351" s="39"/>
      <c r="I351" s="226"/>
      <c r="J351" s="39"/>
      <c r="K351" s="39"/>
      <c r="L351" s="43"/>
      <c r="M351" s="227"/>
      <c r="N351" s="228"/>
      <c r="O351" s="90"/>
      <c r="P351" s="90"/>
      <c r="Q351" s="90"/>
      <c r="R351" s="90"/>
      <c r="S351" s="90"/>
      <c r="T351" s="91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174</v>
      </c>
      <c r="AU351" s="16" t="s">
        <v>87</v>
      </c>
    </row>
    <row r="352" s="13" customFormat="1">
      <c r="A352" s="13"/>
      <c r="B352" s="231"/>
      <c r="C352" s="232"/>
      <c r="D352" s="224" t="s">
        <v>176</v>
      </c>
      <c r="E352" s="233" t="s">
        <v>1</v>
      </c>
      <c r="F352" s="234" t="s">
        <v>524</v>
      </c>
      <c r="G352" s="232"/>
      <c r="H352" s="235">
        <v>164.5</v>
      </c>
      <c r="I352" s="236"/>
      <c r="J352" s="232"/>
      <c r="K352" s="232"/>
      <c r="L352" s="237"/>
      <c r="M352" s="238"/>
      <c r="N352" s="239"/>
      <c r="O352" s="239"/>
      <c r="P352" s="239"/>
      <c r="Q352" s="239"/>
      <c r="R352" s="239"/>
      <c r="S352" s="239"/>
      <c r="T352" s="24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1" t="s">
        <v>176</v>
      </c>
      <c r="AU352" s="241" t="s">
        <v>87</v>
      </c>
      <c r="AV352" s="13" t="s">
        <v>87</v>
      </c>
      <c r="AW352" s="13" t="s">
        <v>33</v>
      </c>
      <c r="AX352" s="13" t="s">
        <v>83</v>
      </c>
      <c r="AY352" s="241" t="s">
        <v>164</v>
      </c>
    </row>
    <row r="353" s="12" customFormat="1" ht="22.8" customHeight="1">
      <c r="A353" s="12"/>
      <c r="B353" s="195"/>
      <c r="C353" s="196"/>
      <c r="D353" s="197" t="s">
        <v>77</v>
      </c>
      <c r="E353" s="209" t="s">
        <v>525</v>
      </c>
      <c r="F353" s="209" t="s">
        <v>526</v>
      </c>
      <c r="G353" s="196"/>
      <c r="H353" s="196"/>
      <c r="I353" s="199"/>
      <c r="J353" s="210">
        <f>BK353</f>
        <v>0</v>
      </c>
      <c r="K353" s="196"/>
      <c r="L353" s="201"/>
      <c r="M353" s="202"/>
      <c r="N353" s="203"/>
      <c r="O353" s="203"/>
      <c r="P353" s="204">
        <f>SUM(P354:P356)</f>
        <v>0</v>
      </c>
      <c r="Q353" s="203"/>
      <c r="R353" s="204">
        <f>SUM(R354:R356)</f>
        <v>0</v>
      </c>
      <c r="S353" s="203"/>
      <c r="T353" s="205">
        <f>SUM(T354:T356)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6" t="s">
        <v>83</v>
      </c>
      <c r="AT353" s="207" t="s">
        <v>77</v>
      </c>
      <c r="AU353" s="207" t="s">
        <v>83</v>
      </c>
      <c r="AY353" s="206" t="s">
        <v>164</v>
      </c>
      <c r="BK353" s="208">
        <f>SUM(BK354:BK356)</f>
        <v>0</v>
      </c>
    </row>
    <row r="354" s="2" customFormat="1" ht="16.5" customHeight="1">
      <c r="A354" s="37"/>
      <c r="B354" s="38"/>
      <c r="C354" s="211" t="s">
        <v>527</v>
      </c>
      <c r="D354" s="211" t="s">
        <v>166</v>
      </c>
      <c r="E354" s="212" t="s">
        <v>528</v>
      </c>
      <c r="F354" s="213" t="s">
        <v>529</v>
      </c>
      <c r="G354" s="214" t="s">
        <v>277</v>
      </c>
      <c r="H354" s="215">
        <v>299.00799999999998</v>
      </c>
      <c r="I354" s="216"/>
      <c r="J354" s="217">
        <f>ROUND(I354*H354,2)</f>
        <v>0</v>
      </c>
      <c r="K354" s="213" t="s">
        <v>170</v>
      </c>
      <c r="L354" s="43"/>
      <c r="M354" s="218" t="s">
        <v>1</v>
      </c>
      <c r="N354" s="219" t="s">
        <v>43</v>
      </c>
      <c r="O354" s="90"/>
      <c r="P354" s="220">
        <f>O354*H354</f>
        <v>0</v>
      </c>
      <c r="Q354" s="220">
        <v>0</v>
      </c>
      <c r="R354" s="220">
        <f>Q354*H354</f>
        <v>0</v>
      </c>
      <c r="S354" s="220">
        <v>0</v>
      </c>
      <c r="T354" s="22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2" t="s">
        <v>116</v>
      </c>
      <c r="AT354" s="222" t="s">
        <v>166</v>
      </c>
      <c r="AU354" s="222" t="s">
        <v>87</v>
      </c>
      <c r="AY354" s="16" t="s">
        <v>164</v>
      </c>
      <c r="BE354" s="223">
        <f>IF(N354="základní",J354,0)</f>
        <v>0</v>
      </c>
      <c r="BF354" s="223">
        <f>IF(N354="snížená",J354,0)</f>
        <v>0</v>
      </c>
      <c r="BG354" s="223">
        <f>IF(N354="zákl. přenesená",J354,0)</f>
        <v>0</v>
      </c>
      <c r="BH354" s="223">
        <f>IF(N354="sníž. přenesená",J354,0)</f>
        <v>0</v>
      </c>
      <c r="BI354" s="223">
        <f>IF(N354="nulová",J354,0)</f>
        <v>0</v>
      </c>
      <c r="BJ354" s="16" t="s">
        <v>83</v>
      </c>
      <c r="BK354" s="223">
        <f>ROUND(I354*H354,2)</f>
        <v>0</v>
      </c>
      <c r="BL354" s="16" t="s">
        <v>116</v>
      </c>
      <c r="BM354" s="222" t="s">
        <v>530</v>
      </c>
    </row>
    <row r="355" s="2" customFormat="1">
      <c r="A355" s="37"/>
      <c r="B355" s="38"/>
      <c r="C355" s="39"/>
      <c r="D355" s="224" t="s">
        <v>172</v>
      </c>
      <c r="E355" s="39"/>
      <c r="F355" s="225" t="s">
        <v>531</v>
      </c>
      <c r="G355" s="39"/>
      <c r="H355" s="39"/>
      <c r="I355" s="226"/>
      <c r="J355" s="39"/>
      <c r="K355" s="39"/>
      <c r="L355" s="43"/>
      <c r="M355" s="227"/>
      <c r="N355" s="228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172</v>
      </c>
      <c r="AU355" s="16" t="s">
        <v>87</v>
      </c>
    </row>
    <row r="356" s="2" customFormat="1">
      <c r="A356" s="37"/>
      <c r="B356" s="38"/>
      <c r="C356" s="39"/>
      <c r="D356" s="229" t="s">
        <v>174</v>
      </c>
      <c r="E356" s="39"/>
      <c r="F356" s="230" t="s">
        <v>532</v>
      </c>
      <c r="G356" s="39"/>
      <c r="H356" s="39"/>
      <c r="I356" s="226"/>
      <c r="J356" s="39"/>
      <c r="K356" s="39"/>
      <c r="L356" s="43"/>
      <c r="M356" s="227"/>
      <c r="N356" s="228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174</v>
      </c>
      <c r="AU356" s="16" t="s">
        <v>87</v>
      </c>
    </row>
    <row r="357" s="12" customFormat="1" ht="25.92" customHeight="1">
      <c r="A357" s="12"/>
      <c r="B357" s="195"/>
      <c r="C357" s="196"/>
      <c r="D357" s="197" t="s">
        <v>77</v>
      </c>
      <c r="E357" s="198" t="s">
        <v>533</v>
      </c>
      <c r="F357" s="198" t="s">
        <v>534</v>
      </c>
      <c r="G357" s="196"/>
      <c r="H357" s="196"/>
      <c r="I357" s="199"/>
      <c r="J357" s="200">
        <f>BK357</f>
        <v>0</v>
      </c>
      <c r="K357" s="196"/>
      <c r="L357" s="201"/>
      <c r="M357" s="202"/>
      <c r="N357" s="203"/>
      <c r="O357" s="203"/>
      <c r="P357" s="204">
        <f>P358</f>
        <v>0</v>
      </c>
      <c r="Q357" s="203"/>
      <c r="R357" s="204">
        <f>R358</f>
        <v>0.023256599999999999</v>
      </c>
      <c r="S357" s="203"/>
      <c r="T357" s="205">
        <f>T358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6" t="s">
        <v>87</v>
      </c>
      <c r="AT357" s="207" t="s">
        <v>77</v>
      </c>
      <c r="AU357" s="207" t="s">
        <v>78</v>
      </c>
      <c r="AY357" s="206" t="s">
        <v>164</v>
      </c>
      <c r="BK357" s="208">
        <f>BK358</f>
        <v>0</v>
      </c>
    </row>
    <row r="358" s="12" customFormat="1" ht="22.8" customHeight="1">
      <c r="A358" s="12"/>
      <c r="B358" s="195"/>
      <c r="C358" s="196"/>
      <c r="D358" s="197" t="s">
        <v>77</v>
      </c>
      <c r="E358" s="209" t="s">
        <v>535</v>
      </c>
      <c r="F358" s="209" t="s">
        <v>536</v>
      </c>
      <c r="G358" s="196"/>
      <c r="H358" s="196"/>
      <c r="I358" s="199"/>
      <c r="J358" s="210">
        <f>BK358</f>
        <v>0</v>
      </c>
      <c r="K358" s="196"/>
      <c r="L358" s="201"/>
      <c r="M358" s="202"/>
      <c r="N358" s="203"/>
      <c r="O358" s="203"/>
      <c r="P358" s="204">
        <f>SUM(P359:P364)</f>
        <v>0</v>
      </c>
      <c r="Q358" s="203"/>
      <c r="R358" s="204">
        <f>SUM(R359:R364)</f>
        <v>0.023256599999999999</v>
      </c>
      <c r="S358" s="203"/>
      <c r="T358" s="205">
        <f>SUM(T359:T364)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6" t="s">
        <v>87</v>
      </c>
      <c r="AT358" s="207" t="s">
        <v>77</v>
      </c>
      <c r="AU358" s="207" t="s">
        <v>83</v>
      </c>
      <c r="AY358" s="206" t="s">
        <v>164</v>
      </c>
      <c r="BK358" s="208">
        <f>SUM(BK359:BK364)</f>
        <v>0</v>
      </c>
    </row>
    <row r="359" s="2" customFormat="1" ht="24.9" customHeight="1">
      <c r="A359" s="37"/>
      <c r="B359" s="38"/>
      <c r="C359" s="211" t="s">
        <v>537</v>
      </c>
      <c r="D359" s="211" t="s">
        <v>166</v>
      </c>
      <c r="E359" s="212" t="s">
        <v>538</v>
      </c>
      <c r="F359" s="213" t="s">
        <v>539</v>
      </c>
      <c r="G359" s="214" t="s">
        <v>169</v>
      </c>
      <c r="H359" s="215">
        <v>67.409999999999997</v>
      </c>
      <c r="I359" s="216"/>
      <c r="J359" s="217">
        <f>ROUND(I359*H359,2)</f>
        <v>0</v>
      </c>
      <c r="K359" s="213" t="s">
        <v>1</v>
      </c>
      <c r="L359" s="43"/>
      <c r="M359" s="218" t="s">
        <v>1</v>
      </c>
      <c r="N359" s="219" t="s">
        <v>43</v>
      </c>
      <c r="O359" s="90"/>
      <c r="P359" s="220">
        <f>O359*H359</f>
        <v>0</v>
      </c>
      <c r="Q359" s="220">
        <v>0</v>
      </c>
      <c r="R359" s="220">
        <f>Q359*H359</f>
        <v>0</v>
      </c>
      <c r="S359" s="220">
        <v>0</v>
      </c>
      <c r="T359" s="221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2" t="s">
        <v>274</v>
      </c>
      <c r="AT359" s="222" t="s">
        <v>166</v>
      </c>
      <c r="AU359" s="222" t="s">
        <v>87</v>
      </c>
      <c r="AY359" s="16" t="s">
        <v>164</v>
      </c>
      <c r="BE359" s="223">
        <f>IF(N359="základní",J359,0)</f>
        <v>0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16" t="s">
        <v>83</v>
      </c>
      <c r="BK359" s="223">
        <f>ROUND(I359*H359,2)</f>
        <v>0</v>
      </c>
      <c r="BL359" s="16" t="s">
        <v>274</v>
      </c>
      <c r="BM359" s="222" t="s">
        <v>540</v>
      </c>
    </row>
    <row r="360" s="2" customFormat="1">
      <c r="A360" s="37"/>
      <c r="B360" s="38"/>
      <c r="C360" s="39"/>
      <c r="D360" s="224" t="s">
        <v>172</v>
      </c>
      <c r="E360" s="39"/>
      <c r="F360" s="225" t="s">
        <v>539</v>
      </c>
      <c r="G360" s="39"/>
      <c r="H360" s="39"/>
      <c r="I360" s="226"/>
      <c r="J360" s="39"/>
      <c r="K360" s="39"/>
      <c r="L360" s="43"/>
      <c r="M360" s="227"/>
      <c r="N360" s="228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172</v>
      </c>
      <c r="AU360" s="16" t="s">
        <v>87</v>
      </c>
    </row>
    <row r="361" s="13" customFormat="1">
      <c r="A361" s="13"/>
      <c r="B361" s="231"/>
      <c r="C361" s="232"/>
      <c r="D361" s="224" t="s">
        <v>176</v>
      </c>
      <c r="E361" s="233" t="s">
        <v>121</v>
      </c>
      <c r="F361" s="234" t="s">
        <v>541</v>
      </c>
      <c r="G361" s="232"/>
      <c r="H361" s="235">
        <v>67.409999999999997</v>
      </c>
      <c r="I361" s="236"/>
      <c r="J361" s="232"/>
      <c r="K361" s="232"/>
      <c r="L361" s="237"/>
      <c r="M361" s="238"/>
      <c r="N361" s="239"/>
      <c r="O361" s="239"/>
      <c r="P361" s="239"/>
      <c r="Q361" s="239"/>
      <c r="R361" s="239"/>
      <c r="S361" s="239"/>
      <c r="T361" s="24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176</v>
      </c>
      <c r="AU361" s="241" t="s">
        <v>87</v>
      </c>
      <c r="AV361" s="13" t="s">
        <v>87</v>
      </c>
      <c r="AW361" s="13" t="s">
        <v>33</v>
      </c>
      <c r="AX361" s="13" t="s">
        <v>83</v>
      </c>
      <c r="AY361" s="241" t="s">
        <v>164</v>
      </c>
    </row>
    <row r="362" s="2" customFormat="1" ht="16.5" customHeight="1">
      <c r="A362" s="37"/>
      <c r="B362" s="38"/>
      <c r="C362" s="253" t="s">
        <v>542</v>
      </c>
      <c r="D362" s="253" t="s">
        <v>304</v>
      </c>
      <c r="E362" s="254" t="s">
        <v>543</v>
      </c>
      <c r="F362" s="255" t="s">
        <v>544</v>
      </c>
      <c r="G362" s="256" t="s">
        <v>169</v>
      </c>
      <c r="H362" s="257">
        <v>77.522000000000006</v>
      </c>
      <c r="I362" s="258"/>
      <c r="J362" s="259">
        <f>ROUND(I362*H362,2)</f>
        <v>0</v>
      </c>
      <c r="K362" s="255" t="s">
        <v>170</v>
      </c>
      <c r="L362" s="260"/>
      <c r="M362" s="261" t="s">
        <v>1</v>
      </c>
      <c r="N362" s="262" t="s">
        <v>43</v>
      </c>
      <c r="O362" s="90"/>
      <c r="P362" s="220">
        <f>O362*H362</f>
        <v>0</v>
      </c>
      <c r="Q362" s="220">
        <v>0.00029999999999999997</v>
      </c>
      <c r="R362" s="220">
        <f>Q362*H362</f>
        <v>0.023256599999999999</v>
      </c>
      <c r="S362" s="220">
        <v>0</v>
      </c>
      <c r="T362" s="221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22" t="s">
        <v>377</v>
      </c>
      <c r="AT362" s="222" t="s">
        <v>304</v>
      </c>
      <c r="AU362" s="222" t="s">
        <v>87</v>
      </c>
      <c r="AY362" s="16" t="s">
        <v>164</v>
      </c>
      <c r="BE362" s="223">
        <f>IF(N362="základní",J362,0)</f>
        <v>0</v>
      </c>
      <c r="BF362" s="223">
        <f>IF(N362="snížená",J362,0)</f>
        <v>0</v>
      </c>
      <c r="BG362" s="223">
        <f>IF(N362="zákl. přenesená",J362,0)</f>
        <v>0</v>
      </c>
      <c r="BH362" s="223">
        <f>IF(N362="sníž. přenesená",J362,0)</f>
        <v>0</v>
      </c>
      <c r="BI362" s="223">
        <f>IF(N362="nulová",J362,0)</f>
        <v>0</v>
      </c>
      <c r="BJ362" s="16" t="s">
        <v>83</v>
      </c>
      <c r="BK362" s="223">
        <f>ROUND(I362*H362,2)</f>
        <v>0</v>
      </c>
      <c r="BL362" s="16" t="s">
        <v>274</v>
      </c>
      <c r="BM362" s="222" t="s">
        <v>545</v>
      </c>
    </row>
    <row r="363" s="2" customFormat="1">
      <c r="A363" s="37"/>
      <c r="B363" s="38"/>
      <c r="C363" s="39"/>
      <c r="D363" s="224" t="s">
        <v>172</v>
      </c>
      <c r="E363" s="39"/>
      <c r="F363" s="225" t="s">
        <v>544</v>
      </c>
      <c r="G363" s="39"/>
      <c r="H363" s="39"/>
      <c r="I363" s="226"/>
      <c r="J363" s="39"/>
      <c r="K363" s="39"/>
      <c r="L363" s="43"/>
      <c r="M363" s="227"/>
      <c r="N363" s="228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172</v>
      </c>
      <c r="AU363" s="16" t="s">
        <v>87</v>
      </c>
    </row>
    <row r="364" s="13" customFormat="1">
      <c r="A364" s="13"/>
      <c r="B364" s="231"/>
      <c r="C364" s="232"/>
      <c r="D364" s="224" t="s">
        <v>176</v>
      </c>
      <c r="E364" s="233" t="s">
        <v>1</v>
      </c>
      <c r="F364" s="234" t="s">
        <v>546</v>
      </c>
      <c r="G364" s="232"/>
      <c r="H364" s="235">
        <v>77.522000000000006</v>
      </c>
      <c r="I364" s="236"/>
      <c r="J364" s="232"/>
      <c r="K364" s="232"/>
      <c r="L364" s="237"/>
      <c r="M364" s="238"/>
      <c r="N364" s="239"/>
      <c r="O364" s="239"/>
      <c r="P364" s="239"/>
      <c r="Q364" s="239"/>
      <c r="R364" s="239"/>
      <c r="S364" s="239"/>
      <c r="T364" s="24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1" t="s">
        <v>176</v>
      </c>
      <c r="AU364" s="241" t="s">
        <v>87</v>
      </c>
      <c r="AV364" s="13" t="s">
        <v>87</v>
      </c>
      <c r="AW364" s="13" t="s">
        <v>33</v>
      </c>
      <c r="AX364" s="13" t="s">
        <v>83</v>
      </c>
      <c r="AY364" s="241" t="s">
        <v>164</v>
      </c>
    </row>
    <row r="365" s="12" customFormat="1" ht="25.92" customHeight="1">
      <c r="A365" s="12"/>
      <c r="B365" s="195"/>
      <c r="C365" s="196"/>
      <c r="D365" s="197" t="s">
        <v>77</v>
      </c>
      <c r="E365" s="198" t="s">
        <v>547</v>
      </c>
      <c r="F365" s="198" t="s">
        <v>548</v>
      </c>
      <c r="G365" s="196"/>
      <c r="H365" s="196"/>
      <c r="I365" s="199"/>
      <c r="J365" s="200">
        <f>BK365</f>
        <v>0</v>
      </c>
      <c r="K365" s="196"/>
      <c r="L365" s="201"/>
      <c r="M365" s="202"/>
      <c r="N365" s="203"/>
      <c r="O365" s="203"/>
      <c r="P365" s="204">
        <f>P366+SUM(P367:P371)+P387+P405+P408</f>
        <v>0</v>
      </c>
      <c r="Q365" s="203"/>
      <c r="R365" s="204">
        <f>R366+SUM(R367:R371)+R387+R405+R408</f>
        <v>0</v>
      </c>
      <c r="S365" s="203"/>
      <c r="T365" s="205">
        <f>T366+SUM(T367:T371)+T387+T405+T408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6" t="s">
        <v>197</v>
      </c>
      <c r="AT365" s="207" t="s">
        <v>77</v>
      </c>
      <c r="AU365" s="207" t="s">
        <v>78</v>
      </c>
      <c r="AY365" s="206" t="s">
        <v>164</v>
      </c>
      <c r="BK365" s="208">
        <f>BK366+SUM(BK367:BK371)+BK387+BK405+BK408</f>
        <v>0</v>
      </c>
    </row>
    <row r="366" s="2" customFormat="1" ht="16.5" customHeight="1">
      <c r="A366" s="37"/>
      <c r="B366" s="38"/>
      <c r="C366" s="211" t="s">
        <v>549</v>
      </c>
      <c r="D366" s="211" t="s">
        <v>166</v>
      </c>
      <c r="E366" s="212" t="s">
        <v>550</v>
      </c>
      <c r="F366" s="213" t="s">
        <v>551</v>
      </c>
      <c r="G366" s="214" t="s">
        <v>552</v>
      </c>
      <c r="H366" s="215">
        <v>1</v>
      </c>
      <c r="I366" s="216"/>
      <c r="J366" s="217">
        <f>ROUND(I366*H366,2)</f>
        <v>0</v>
      </c>
      <c r="K366" s="213" t="s">
        <v>1</v>
      </c>
      <c r="L366" s="43"/>
      <c r="M366" s="218" t="s">
        <v>1</v>
      </c>
      <c r="N366" s="219" t="s">
        <v>43</v>
      </c>
      <c r="O366" s="90"/>
      <c r="P366" s="220">
        <f>O366*H366</f>
        <v>0</v>
      </c>
      <c r="Q366" s="220">
        <v>0</v>
      </c>
      <c r="R366" s="220">
        <f>Q366*H366</f>
        <v>0</v>
      </c>
      <c r="S366" s="220">
        <v>0</v>
      </c>
      <c r="T366" s="22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22" t="s">
        <v>553</v>
      </c>
      <c r="AT366" s="222" t="s">
        <v>166</v>
      </c>
      <c r="AU366" s="222" t="s">
        <v>83</v>
      </c>
      <c r="AY366" s="16" t="s">
        <v>164</v>
      </c>
      <c r="BE366" s="223">
        <f>IF(N366="základní",J366,0)</f>
        <v>0</v>
      </c>
      <c r="BF366" s="223">
        <f>IF(N366="snížená",J366,0)</f>
        <v>0</v>
      </c>
      <c r="BG366" s="223">
        <f>IF(N366="zákl. přenesená",J366,0)</f>
        <v>0</v>
      </c>
      <c r="BH366" s="223">
        <f>IF(N366="sníž. přenesená",J366,0)</f>
        <v>0</v>
      </c>
      <c r="BI366" s="223">
        <f>IF(N366="nulová",J366,0)</f>
        <v>0</v>
      </c>
      <c r="BJ366" s="16" t="s">
        <v>83</v>
      </c>
      <c r="BK366" s="223">
        <f>ROUND(I366*H366,2)</f>
        <v>0</v>
      </c>
      <c r="BL366" s="16" t="s">
        <v>553</v>
      </c>
      <c r="BM366" s="222" t="s">
        <v>554</v>
      </c>
    </row>
    <row r="367" s="2" customFormat="1">
      <c r="A367" s="37"/>
      <c r="B367" s="38"/>
      <c r="C367" s="39"/>
      <c r="D367" s="224" t="s">
        <v>172</v>
      </c>
      <c r="E367" s="39"/>
      <c r="F367" s="225" t="s">
        <v>555</v>
      </c>
      <c r="G367" s="39"/>
      <c r="H367" s="39"/>
      <c r="I367" s="226"/>
      <c r="J367" s="39"/>
      <c r="K367" s="39"/>
      <c r="L367" s="43"/>
      <c r="M367" s="227"/>
      <c r="N367" s="228"/>
      <c r="O367" s="90"/>
      <c r="P367" s="90"/>
      <c r="Q367" s="90"/>
      <c r="R367" s="90"/>
      <c r="S367" s="90"/>
      <c r="T367" s="91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172</v>
      </c>
      <c r="AU367" s="16" t="s">
        <v>83</v>
      </c>
    </row>
    <row r="368" s="2" customFormat="1" ht="16.5" customHeight="1">
      <c r="A368" s="37"/>
      <c r="B368" s="38"/>
      <c r="C368" s="211" t="s">
        <v>556</v>
      </c>
      <c r="D368" s="211" t="s">
        <v>166</v>
      </c>
      <c r="E368" s="212" t="s">
        <v>557</v>
      </c>
      <c r="F368" s="213" t="s">
        <v>558</v>
      </c>
      <c r="G368" s="214" t="s">
        <v>559</v>
      </c>
      <c r="H368" s="215">
        <v>1</v>
      </c>
      <c r="I368" s="216"/>
      <c r="J368" s="217">
        <f>ROUND(I368*H368,2)</f>
        <v>0</v>
      </c>
      <c r="K368" s="213" t="s">
        <v>1</v>
      </c>
      <c r="L368" s="43"/>
      <c r="M368" s="218" t="s">
        <v>1</v>
      </c>
      <c r="N368" s="219" t="s">
        <v>43</v>
      </c>
      <c r="O368" s="90"/>
      <c r="P368" s="220">
        <f>O368*H368</f>
        <v>0</v>
      </c>
      <c r="Q368" s="220">
        <v>0</v>
      </c>
      <c r="R368" s="220">
        <f>Q368*H368</f>
        <v>0</v>
      </c>
      <c r="S368" s="220">
        <v>0</v>
      </c>
      <c r="T368" s="221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22" t="s">
        <v>553</v>
      </c>
      <c r="AT368" s="222" t="s">
        <v>166</v>
      </c>
      <c r="AU368" s="222" t="s">
        <v>83</v>
      </c>
      <c r="AY368" s="16" t="s">
        <v>164</v>
      </c>
      <c r="BE368" s="223">
        <f>IF(N368="základní",J368,0)</f>
        <v>0</v>
      </c>
      <c r="BF368" s="223">
        <f>IF(N368="snížená",J368,0)</f>
        <v>0</v>
      </c>
      <c r="BG368" s="223">
        <f>IF(N368="zákl. přenesená",J368,0)</f>
        <v>0</v>
      </c>
      <c r="BH368" s="223">
        <f>IF(N368="sníž. přenesená",J368,0)</f>
        <v>0</v>
      </c>
      <c r="BI368" s="223">
        <f>IF(N368="nulová",J368,0)</f>
        <v>0</v>
      </c>
      <c r="BJ368" s="16" t="s">
        <v>83</v>
      </c>
      <c r="BK368" s="223">
        <f>ROUND(I368*H368,2)</f>
        <v>0</v>
      </c>
      <c r="BL368" s="16" t="s">
        <v>553</v>
      </c>
      <c r="BM368" s="222" t="s">
        <v>560</v>
      </c>
    </row>
    <row r="369" s="2" customFormat="1">
      <c r="A369" s="37"/>
      <c r="B369" s="38"/>
      <c r="C369" s="39"/>
      <c r="D369" s="224" t="s">
        <v>172</v>
      </c>
      <c r="E369" s="39"/>
      <c r="F369" s="225" t="s">
        <v>558</v>
      </c>
      <c r="G369" s="39"/>
      <c r="H369" s="39"/>
      <c r="I369" s="226"/>
      <c r="J369" s="39"/>
      <c r="K369" s="39"/>
      <c r="L369" s="43"/>
      <c r="M369" s="227"/>
      <c r="N369" s="228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172</v>
      </c>
      <c r="AU369" s="16" t="s">
        <v>83</v>
      </c>
    </row>
    <row r="370" s="2" customFormat="1">
      <c r="A370" s="37"/>
      <c r="B370" s="38"/>
      <c r="C370" s="39"/>
      <c r="D370" s="224" t="s">
        <v>370</v>
      </c>
      <c r="E370" s="39"/>
      <c r="F370" s="263" t="s">
        <v>561</v>
      </c>
      <c r="G370" s="39"/>
      <c r="H370" s="39"/>
      <c r="I370" s="226"/>
      <c r="J370" s="39"/>
      <c r="K370" s="39"/>
      <c r="L370" s="43"/>
      <c r="M370" s="227"/>
      <c r="N370" s="228"/>
      <c r="O370" s="90"/>
      <c r="P370" s="90"/>
      <c r="Q370" s="90"/>
      <c r="R370" s="90"/>
      <c r="S370" s="90"/>
      <c r="T370" s="91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370</v>
      </c>
      <c r="AU370" s="16" t="s">
        <v>83</v>
      </c>
    </row>
    <row r="371" s="12" customFormat="1" ht="22.8" customHeight="1">
      <c r="A371" s="12"/>
      <c r="B371" s="195"/>
      <c r="C371" s="196"/>
      <c r="D371" s="197" t="s">
        <v>77</v>
      </c>
      <c r="E371" s="209" t="s">
        <v>562</v>
      </c>
      <c r="F371" s="209" t="s">
        <v>563</v>
      </c>
      <c r="G371" s="196"/>
      <c r="H371" s="196"/>
      <c r="I371" s="199"/>
      <c r="J371" s="210">
        <f>BK371</f>
        <v>0</v>
      </c>
      <c r="K371" s="196"/>
      <c r="L371" s="201"/>
      <c r="M371" s="202"/>
      <c r="N371" s="203"/>
      <c r="O371" s="203"/>
      <c r="P371" s="204">
        <f>SUM(P372:P386)</f>
        <v>0</v>
      </c>
      <c r="Q371" s="203"/>
      <c r="R371" s="204">
        <f>SUM(R372:R386)</f>
        <v>0</v>
      </c>
      <c r="S371" s="203"/>
      <c r="T371" s="205">
        <f>SUM(T372:T386)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6" t="s">
        <v>197</v>
      </c>
      <c r="AT371" s="207" t="s">
        <v>77</v>
      </c>
      <c r="AU371" s="207" t="s">
        <v>83</v>
      </c>
      <c r="AY371" s="206" t="s">
        <v>164</v>
      </c>
      <c r="BK371" s="208">
        <f>SUM(BK372:BK386)</f>
        <v>0</v>
      </c>
    </row>
    <row r="372" s="2" customFormat="1" ht="16.5" customHeight="1">
      <c r="A372" s="37"/>
      <c r="B372" s="38"/>
      <c r="C372" s="211" t="s">
        <v>564</v>
      </c>
      <c r="D372" s="211" t="s">
        <v>166</v>
      </c>
      <c r="E372" s="212" t="s">
        <v>565</v>
      </c>
      <c r="F372" s="213" t="s">
        <v>566</v>
      </c>
      <c r="G372" s="214" t="s">
        <v>567</v>
      </c>
      <c r="H372" s="215">
        <v>1</v>
      </c>
      <c r="I372" s="216"/>
      <c r="J372" s="217">
        <f>ROUND(I372*H372,2)</f>
        <v>0</v>
      </c>
      <c r="K372" s="213" t="s">
        <v>170</v>
      </c>
      <c r="L372" s="43"/>
      <c r="M372" s="218" t="s">
        <v>1</v>
      </c>
      <c r="N372" s="219" t="s">
        <v>43</v>
      </c>
      <c r="O372" s="90"/>
      <c r="P372" s="220">
        <f>O372*H372</f>
        <v>0</v>
      </c>
      <c r="Q372" s="220">
        <v>0</v>
      </c>
      <c r="R372" s="220">
        <f>Q372*H372</f>
        <v>0</v>
      </c>
      <c r="S372" s="220">
        <v>0</v>
      </c>
      <c r="T372" s="221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22" t="s">
        <v>553</v>
      </c>
      <c r="AT372" s="222" t="s">
        <v>166</v>
      </c>
      <c r="AU372" s="222" t="s">
        <v>87</v>
      </c>
      <c r="AY372" s="16" t="s">
        <v>164</v>
      </c>
      <c r="BE372" s="223">
        <f>IF(N372="základní",J372,0)</f>
        <v>0</v>
      </c>
      <c r="BF372" s="223">
        <f>IF(N372="snížená",J372,0)</f>
        <v>0</v>
      </c>
      <c r="BG372" s="223">
        <f>IF(N372="zákl. přenesená",J372,0)</f>
        <v>0</v>
      </c>
      <c r="BH372" s="223">
        <f>IF(N372="sníž. přenesená",J372,0)</f>
        <v>0</v>
      </c>
      <c r="BI372" s="223">
        <f>IF(N372="nulová",J372,0)</f>
        <v>0</v>
      </c>
      <c r="BJ372" s="16" t="s">
        <v>83</v>
      </c>
      <c r="BK372" s="223">
        <f>ROUND(I372*H372,2)</f>
        <v>0</v>
      </c>
      <c r="BL372" s="16" t="s">
        <v>553</v>
      </c>
      <c r="BM372" s="222" t="s">
        <v>568</v>
      </c>
    </row>
    <row r="373" s="2" customFormat="1">
      <c r="A373" s="37"/>
      <c r="B373" s="38"/>
      <c r="C373" s="39"/>
      <c r="D373" s="224" t="s">
        <v>172</v>
      </c>
      <c r="E373" s="39"/>
      <c r="F373" s="225" t="s">
        <v>566</v>
      </c>
      <c r="G373" s="39"/>
      <c r="H373" s="39"/>
      <c r="I373" s="226"/>
      <c r="J373" s="39"/>
      <c r="K373" s="39"/>
      <c r="L373" s="43"/>
      <c r="M373" s="227"/>
      <c r="N373" s="228"/>
      <c r="O373" s="90"/>
      <c r="P373" s="90"/>
      <c r="Q373" s="90"/>
      <c r="R373" s="90"/>
      <c r="S373" s="90"/>
      <c r="T373" s="91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172</v>
      </c>
      <c r="AU373" s="16" t="s">
        <v>87</v>
      </c>
    </row>
    <row r="374" s="2" customFormat="1">
      <c r="A374" s="37"/>
      <c r="B374" s="38"/>
      <c r="C374" s="39"/>
      <c r="D374" s="229" t="s">
        <v>174</v>
      </c>
      <c r="E374" s="39"/>
      <c r="F374" s="230" t="s">
        <v>569</v>
      </c>
      <c r="G374" s="39"/>
      <c r="H374" s="39"/>
      <c r="I374" s="226"/>
      <c r="J374" s="39"/>
      <c r="K374" s="39"/>
      <c r="L374" s="43"/>
      <c r="M374" s="227"/>
      <c r="N374" s="228"/>
      <c r="O374" s="90"/>
      <c r="P374" s="90"/>
      <c r="Q374" s="90"/>
      <c r="R374" s="90"/>
      <c r="S374" s="90"/>
      <c r="T374" s="91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174</v>
      </c>
      <c r="AU374" s="16" t="s">
        <v>87</v>
      </c>
    </row>
    <row r="375" s="2" customFormat="1" ht="16.5" customHeight="1">
      <c r="A375" s="37"/>
      <c r="B375" s="38"/>
      <c r="C375" s="211" t="s">
        <v>570</v>
      </c>
      <c r="D375" s="211" t="s">
        <v>166</v>
      </c>
      <c r="E375" s="212" t="s">
        <v>571</v>
      </c>
      <c r="F375" s="213" t="s">
        <v>572</v>
      </c>
      <c r="G375" s="214" t="s">
        <v>567</v>
      </c>
      <c r="H375" s="215">
        <v>1</v>
      </c>
      <c r="I375" s="216"/>
      <c r="J375" s="217">
        <f>ROUND(I375*H375,2)</f>
        <v>0</v>
      </c>
      <c r="K375" s="213" t="s">
        <v>170</v>
      </c>
      <c r="L375" s="43"/>
      <c r="M375" s="218" t="s">
        <v>1</v>
      </c>
      <c r="N375" s="219" t="s">
        <v>43</v>
      </c>
      <c r="O375" s="90"/>
      <c r="P375" s="220">
        <f>O375*H375</f>
        <v>0</v>
      </c>
      <c r="Q375" s="220">
        <v>0</v>
      </c>
      <c r="R375" s="220">
        <f>Q375*H375</f>
        <v>0</v>
      </c>
      <c r="S375" s="220">
        <v>0</v>
      </c>
      <c r="T375" s="221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22" t="s">
        <v>553</v>
      </c>
      <c r="AT375" s="222" t="s">
        <v>166</v>
      </c>
      <c r="AU375" s="222" t="s">
        <v>87</v>
      </c>
      <c r="AY375" s="16" t="s">
        <v>164</v>
      </c>
      <c r="BE375" s="223">
        <f>IF(N375="základní",J375,0)</f>
        <v>0</v>
      </c>
      <c r="BF375" s="223">
        <f>IF(N375="snížená",J375,0)</f>
        <v>0</v>
      </c>
      <c r="BG375" s="223">
        <f>IF(N375="zákl. přenesená",J375,0)</f>
        <v>0</v>
      </c>
      <c r="BH375" s="223">
        <f>IF(N375="sníž. přenesená",J375,0)</f>
        <v>0</v>
      </c>
      <c r="BI375" s="223">
        <f>IF(N375="nulová",J375,0)</f>
        <v>0</v>
      </c>
      <c r="BJ375" s="16" t="s">
        <v>83</v>
      </c>
      <c r="BK375" s="223">
        <f>ROUND(I375*H375,2)</f>
        <v>0</v>
      </c>
      <c r="BL375" s="16" t="s">
        <v>553</v>
      </c>
      <c r="BM375" s="222" t="s">
        <v>573</v>
      </c>
    </row>
    <row r="376" s="2" customFormat="1">
      <c r="A376" s="37"/>
      <c r="B376" s="38"/>
      <c r="C376" s="39"/>
      <c r="D376" s="224" t="s">
        <v>172</v>
      </c>
      <c r="E376" s="39"/>
      <c r="F376" s="225" t="s">
        <v>572</v>
      </c>
      <c r="G376" s="39"/>
      <c r="H376" s="39"/>
      <c r="I376" s="226"/>
      <c r="J376" s="39"/>
      <c r="K376" s="39"/>
      <c r="L376" s="43"/>
      <c r="M376" s="227"/>
      <c r="N376" s="228"/>
      <c r="O376" s="90"/>
      <c r="P376" s="90"/>
      <c r="Q376" s="90"/>
      <c r="R376" s="90"/>
      <c r="S376" s="90"/>
      <c r="T376" s="91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172</v>
      </c>
      <c r="AU376" s="16" t="s">
        <v>87</v>
      </c>
    </row>
    <row r="377" s="2" customFormat="1">
      <c r="A377" s="37"/>
      <c r="B377" s="38"/>
      <c r="C377" s="39"/>
      <c r="D377" s="229" t="s">
        <v>174</v>
      </c>
      <c r="E377" s="39"/>
      <c r="F377" s="230" t="s">
        <v>574</v>
      </c>
      <c r="G377" s="39"/>
      <c r="H377" s="39"/>
      <c r="I377" s="226"/>
      <c r="J377" s="39"/>
      <c r="K377" s="39"/>
      <c r="L377" s="43"/>
      <c r="M377" s="227"/>
      <c r="N377" s="228"/>
      <c r="O377" s="90"/>
      <c r="P377" s="90"/>
      <c r="Q377" s="90"/>
      <c r="R377" s="90"/>
      <c r="S377" s="90"/>
      <c r="T377" s="91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174</v>
      </c>
      <c r="AU377" s="16" t="s">
        <v>87</v>
      </c>
    </row>
    <row r="378" s="2" customFormat="1" ht="16.5" customHeight="1">
      <c r="A378" s="37"/>
      <c r="B378" s="38"/>
      <c r="C378" s="211" t="s">
        <v>575</v>
      </c>
      <c r="D378" s="211" t="s">
        <v>166</v>
      </c>
      <c r="E378" s="212" t="s">
        <v>576</v>
      </c>
      <c r="F378" s="213" t="s">
        <v>577</v>
      </c>
      <c r="G378" s="214" t="s">
        <v>567</v>
      </c>
      <c r="H378" s="215">
        <v>1</v>
      </c>
      <c r="I378" s="216"/>
      <c r="J378" s="217">
        <f>ROUND(I378*H378,2)</f>
        <v>0</v>
      </c>
      <c r="K378" s="213" t="s">
        <v>170</v>
      </c>
      <c r="L378" s="43"/>
      <c r="M378" s="218" t="s">
        <v>1</v>
      </c>
      <c r="N378" s="219" t="s">
        <v>43</v>
      </c>
      <c r="O378" s="90"/>
      <c r="P378" s="220">
        <f>O378*H378</f>
        <v>0</v>
      </c>
      <c r="Q378" s="220">
        <v>0</v>
      </c>
      <c r="R378" s="220">
        <f>Q378*H378</f>
        <v>0</v>
      </c>
      <c r="S378" s="220">
        <v>0</v>
      </c>
      <c r="T378" s="221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22" t="s">
        <v>553</v>
      </c>
      <c r="AT378" s="222" t="s">
        <v>166</v>
      </c>
      <c r="AU378" s="222" t="s">
        <v>87</v>
      </c>
      <c r="AY378" s="16" t="s">
        <v>164</v>
      </c>
      <c r="BE378" s="223">
        <f>IF(N378="základní",J378,0)</f>
        <v>0</v>
      </c>
      <c r="BF378" s="223">
        <f>IF(N378="snížená",J378,0)</f>
        <v>0</v>
      </c>
      <c r="BG378" s="223">
        <f>IF(N378="zákl. přenesená",J378,0)</f>
        <v>0</v>
      </c>
      <c r="BH378" s="223">
        <f>IF(N378="sníž. přenesená",J378,0)</f>
        <v>0</v>
      </c>
      <c r="BI378" s="223">
        <f>IF(N378="nulová",J378,0)</f>
        <v>0</v>
      </c>
      <c r="BJ378" s="16" t="s">
        <v>83</v>
      </c>
      <c r="BK378" s="223">
        <f>ROUND(I378*H378,2)</f>
        <v>0</v>
      </c>
      <c r="BL378" s="16" t="s">
        <v>553</v>
      </c>
      <c r="BM378" s="222" t="s">
        <v>578</v>
      </c>
    </row>
    <row r="379" s="2" customFormat="1">
      <c r="A379" s="37"/>
      <c r="B379" s="38"/>
      <c r="C379" s="39"/>
      <c r="D379" s="224" t="s">
        <v>172</v>
      </c>
      <c r="E379" s="39"/>
      <c r="F379" s="225" t="s">
        <v>577</v>
      </c>
      <c r="G379" s="39"/>
      <c r="H379" s="39"/>
      <c r="I379" s="226"/>
      <c r="J379" s="39"/>
      <c r="K379" s="39"/>
      <c r="L379" s="43"/>
      <c r="M379" s="227"/>
      <c r="N379" s="228"/>
      <c r="O379" s="90"/>
      <c r="P379" s="90"/>
      <c r="Q379" s="90"/>
      <c r="R379" s="90"/>
      <c r="S379" s="90"/>
      <c r="T379" s="91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172</v>
      </c>
      <c r="AU379" s="16" t="s">
        <v>87</v>
      </c>
    </row>
    <row r="380" s="2" customFormat="1">
      <c r="A380" s="37"/>
      <c r="B380" s="38"/>
      <c r="C380" s="39"/>
      <c r="D380" s="229" t="s">
        <v>174</v>
      </c>
      <c r="E380" s="39"/>
      <c r="F380" s="230" t="s">
        <v>579</v>
      </c>
      <c r="G380" s="39"/>
      <c r="H380" s="39"/>
      <c r="I380" s="226"/>
      <c r="J380" s="39"/>
      <c r="K380" s="39"/>
      <c r="L380" s="43"/>
      <c r="M380" s="227"/>
      <c r="N380" s="228"/>
      <c r="O380" s="90"/>
      <c r="P380" s="90"/>
      <c r="Q380" s="90"/>
      <c r="R380" s="90"/>
      <c r="S380" s="90"/>
      <c r="T380" s="91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174</v>
      </c>
      <c r="AU380" s="16" t="s">
        <v>87</v>
      </c>
    </row>
    <row r="381" s="2" customFormat="1" ht="16.5" customHeight="1">
      <c r="A381" s="37"/>
      <c r="B381" s="38"/>
      <c r="C381" s="211" t="s">
        <v>580</v>
      </c>
      <c r="D381" s="211" t="s">
        <v>166</v>
      </c>
      <c r="E381" s="212" t="s">
        <v>581</v>
      </c>
      <c r="F381" s="213" t="s">
        <v>582</v>
      </c>
      <c r="G381" s="214" t="s">
        <v>552</v>
      </c>
      <c r="H381" s="215">
        <v>1</v>
      </c>
      <c r="I381" s="216"/>
      <c r="J381" s="217">
        <f>ROUND(I381*H381,2)</f>
        <v>0</v>
      </c>
      <c r="K381" s="213" t="s">
        <v>1</v>
      </c>
      <c r="L381" s="43"/>
      <c r="M381" s="218" t="s">
        <v>1</v>
      </c>
      <c r="N381" s="219" t="s">
        <v>43</v>
      </c>
      <c r="O381" s="90"/>
      <c r="P381" s="220">
        <f>O381*H381</f>
        <v>0</v>
      </c>
      <c r="Q381" s="220">
        <v>0</v>
      </c>
      <c r="R381" s="220">
        <f>Q381*H381</f>
        <v>0</v>
      </c>
      <c r="S381" s="220">
        <v>0</v>
      </c>
      <c r="T381" s="221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22" t="s">
        <v>553</v>
      </c>
      <c r="AT381" s="222" t="s">
        <v>166</v>
      </c>
      <c r="AU381" s="222" t="s">
        <v>87</v>
      </c>
      <c r="AY381" s="16" t="s">
        <v>164</v>
      </c>
      <c r="BE381" s="223">
        <f>IF(N381="základní",J381,0)</f>
        <v>0</v>
      </c>
      <c r="BF381" s="223">
        <f>IF(N381="snížená",J381,0)</f>
        <v>0</v>
      </c>
      <c r="BG381" s="223">
        <f>IF(N381="zákl. přenesená",J381,0)</f>
        <v>0</v>
      </c>
      <c r="BH381" s="223">
        <f>IF(N381="sníž. přenesená",J381,0)</f>
        <v>0</v>
      </c>
      <c r="BI381" s="223">
        <f>IF(N381="nulová",J381,0)</f>
        <v>0</v>
      </c>
      <c r="BJ381" s="16" t="s">
        <v>83</v>
      </c>
      <c r="BK381" s="223">
        <f>ROUND(I381*H381,2)</f>
        <v>0</v>
      </c>
      <c r="BL381" s="16" t="s">
        <v>553</v>
      </c>
      <c r="BM381" s="222" t="s">
        <v>583</v>
      </c>
    </row>
    <row r="382" s="2" customFormat="1">
      <c r="A382" s="37"/>
      <c r="B382" s="38"/>
      <c r="C382" s="39"/>
      <c r="D382" s="224" t="s">
        <v>172</v>
      </c>
      <c r="E382" s="39"/>
      <c r="F382" s="225" t="s">
        <v>584</v>
      </c>
      <c r="G382" s="39"/>
      <c r="H382" s="39"/>
      <c r="I382" s="226"/>
      <c r="J382" s="39"/>
      <c r="K382" s="39"/>
      <c r="L382" s="43"/>
      <c r="M382" s="227"/>
      <c r="N382" s="228"/>
      <c r="O382" s="90"/>
      <c r="P382" s="90"/>
      <c r="Q382" s="90"/>
      <c r="R382" s="90"/>
      <c r="S382" s="90"/>
      <c r="T382" s="91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172</v>
      </c>
      <c r="AU382" s="16" t="s">
        <v>87</v>
      </c>
    </row>
    <row r="383" s="2" customFormat="1">
      <c r="A383" s="37"/>
      <c r="B383" s="38"/>
      <c r="C383" s="39"/>
      <c r="D383" s="224" t="s">
        <v>370</v>
      </c>
      <c r="E383" s="39"/>
      <c r="F383" s="263" t="s">
        <v>585</v>
      </c>
      <c r="G383" s="39"/>
      <c r="H383" s="39"/>
      <c r="I383" s="226"/>
      <c r="J383" s="39"/>
      <c r="K383" s="39"/>
      <c r="L383" s="43"/>
      <c r="M383" s="227"/>
      <c r="N383" s="228"/>
      <c r="O383" s="90"/>
      <c r="P383" s="90"/>
      <c r="Q383" s="90"/>
      <c r="R383" s="90"/>
      <c r="S383" s="90"/>
      <c r="T383" s="91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370</v>
      </c>
      <c r="AU383" s="16" t="s">
        <v>87</v>
      </c>
    </row>
    <row r="384" s="2" customFormat="1" ht="16.5" customHeight="1">
      <c r="A384" s="37"/>
      <c r="B384" s="38"/>
      <c r="C384" s="211" t="s">
        <v>586</v>
      </c>
      <c r="D384" s="211" t="s">
        <v>166</v>
      </c>
      <c r="E384" s="212" t="s">
        <v>587</v>
      </c>
      <c r="F384" s="213" t="s">
        <v>588</v>
      </c>
      <c r="G384" s="214" t="s">
        <v>567</v>
      </c>
      <c r="H384" s="215">
        <v>1</v>
      </c>
      <c r="I384" s="216"/>
      <c r="J384" s="217">
        <f>ROUND(I384*H384,2)</f>
        <v>0</v>
      </c>
      <c r="K384" s="213" t="s">
        <v>170</v>
      </c>
      <c r="L384" s="43"/>
      <c r="M384" s="218" t="s">
        <v>1</v>
      </c>
      <c r="N384" s="219" t="s">
        <v>43</v>
      </c>
      <c r="O384" s="90"/>
      <c r="P384" s="220">
        <f>O384*H384</f>
        <v>0</v>
      </c>
      <c r="Q384" s="220">
        <v>0</v>
      </c>
      <c r="R384" s="220">
        <f>Q384*H384</f>
        <v>0</v>
      </c>
      <c r="S384" s="220">
        <v>0</v>
      </c>
      <c r="T384" s="221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22" t="s">
        <v>553</v>
      </c>
      <c r="AT384" s="222" t="s">
        <v>166</v>
      </c>
      <c r="AU384" s="222" t="s">
        <v>87</v>
      </c>
      <c r="AY384" s="16" t="s">
        <v>164</v>
      </c>
      <c r="BE384" s="223">
        <f>IF(N384="základní",J384,0)</f>
        <v>0</v>
      </c>
      <c r="BF384" s="223">
        <f>IF(N384="snížená",J384,0)</f>
        <v>0</v>
      </c>
      <c r="BG384" s="223">
        <f>IF(N384="zákl. přenesená",J384,0)</f>
        <v>0</v>
      </c>
      <c r="BH384" s="223">
        <f>IF(N384="sníž. přenesená",J384,0)</f>
        <v>0</v>
      </c>
      <c r="BI384" s="223">
        <f>IF(N384="nulová",J384,0)</f>
        <v>0</v>
      </c>
      <c r="BJ384" s="16" t="s">
        <v>83</v>
      </c>
      <c r="BK384" s="223">
        <f>ROUND(I384*H384,2)</f>
        <v>0</v>
      </c>
      <c r="BL384" s="16" t="s">
        <v>553</v>
      </c>
      <c r="BM384" s="222" t="s">
        <v>589</v>
      </c>
    </row>
    <row r="385" s="2" customFormat="1">
      <c r="A385" s="37"/>
      <c r="B385" s="38"/>
      <c r="C385" s="39"/>
      <c r="D385" s="224" t="s">
        <v>172</v>
      </c>
      <c r="E385" s="39"/>
      <c r="F385" s="225" t="s">
        <v>588</v>
      </c>
      <c r="G385" s="39"/>
      <c r="H385" s="39"/>
      <c r="I385" s="226"/>
      <c r="J385" s="39"/>
      <c r="K385" s="39"/>
      <c r="L385" s="43"/>
      <c r="M385" s="227"/>
      <c r="N385" s="228"/>
      <c r="O385" s="90"/>
      <c r="P385" s="90"/>
      <c r="Q385" s="90"/>
      <c r="R385" s="90"/>
      <c r="S385" s="90"/>
      <c r="T385" s="91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6" t="s">
        <v>172</v>
      </c>
      <c r="AU385" s="16" t="s">
        <v>87</v>
      </c>
    </row>
    <row r="386" s="2" customFormat="1">
      <c r="A386" s="37"/>
      <c r="B386" s="38"/>
      <c r="C386" s="39"/>
      <c r="D386" s="229" t="s">
        <v>174</v>
      </c>
      <c r="E386" s="39"/>
      <c r="F386" s="230" t="s">
        <v>590</v>
      </c>
      <c r="G386" s="39"/>
      <c r="H386" s="39"/>
      <c r="I386" s="226"/>
      <c r="J386" s="39"/>
      <c r="K386" s="39"/>
      <c r="L386" s="43"/>
      <c r="M386" s="227"/>
      <c r="N386" s="228"/>
      <c r="O386" s="90"/>
      <c r="P386" s="90"/>
      <c r="Q386" s="90"/>
      <c r="R386" s="90"/>
      <c r="S386" s="90"/>
      <c r="T386" s="91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174</v>
      </c>
      <c r="AU386" s="16" t="s">
        <v>87</v>
      </c>
    </row>
    <row r="387" s="12" customFormat="1" ht="22.8" customHeight="1">
      <c r="A387" s="12"/>
      <c r="B387" s="195"/>
      <c r="C387" s="196"/>
      <c r="D387" s="197" t="s">
        <v>77</v>
      </c>
      <c r="E387" s="209" t="s">
        <v>591</v>
      </c>
      <c r="F387" s="209" t="s">
        <v>592</v>
      </c>
      <c r="G387" s="196"/>
      <c r="H387" s="196"/>
      <c r="I387" s="199"/>
      <c r="J387" s="210">
        <f>BK387</f>
        <v>0</v>
      </c>
      <c r="K387" s="196"/>
      <c r="L387" s="201"/>
      <c r="M387" s="202"/>
      <c r="N387" s="203"/>
      <c r="O387" s="203"/>
      <c r="P387" s="204">
        <f>SUM(P388:P404)</f>
        <v>0</v>
      </c>
      <c r="Q387" s="203"/>
      <c r="R387" s="204">
        <f>SUM(R388:R404)</f>
        <v>0</v>
      </c>
      <c r="S387" s="203"/>
      <c r="T387" s="205">
        <f>SUM(T388:T404)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06" t="s">
        <v>197</v>
      </c>
      <c r="AT387" s="207" t="s">
        <v>77</v>
      </c>
      <c r="AU387" s="207" t="s">
        <v>83</v>
      </c>
      <c r="AY387" s="206" t="s">
        <v>164</v>
      </c>
      <c r="BK387" s="208">
        <f>SUM(BK388:BK404)</f>
        <v>0</v>
      </c>
    </row>
    <row r="388" s="2" customFormat="1" ht="16.5" customHeight="1">
      <c r="A388" s="37"/>
      <c r="B388" s="38"/>
      <c r="C388" s="211" t="s">
        <v>593</v>
      </c>
      <c r="D388" s="211" t="s">
        <v>166</v>
      </c>
      <c r="E388" s="212" t="s">
        <v>594</v>
      </c>
      <c r="F388" s="213" t="s">
        <v>592</v>
      </c>
      <c r="G388" s="214" t="s">
        <v>567</v>
      </c>
      <c r="H388" s="215">
        <v>1</v>
      </c>
      <c r="I388" s="216"/>
      <c r="J388" s="217">
        <f>ROUND(I388*H388,2)</f>
        <v>0</v>
      </c>
      <c r="K388" s="213" t="s">
        <v>170</v>
      </c>
      <c r="L388" s="43"/>
      <c r="M388" s="218" t="s">
        <v>1</v>
      </c>
      <c r="N388" s="219" t="s">
        <v>43</v>
      </c>
      <c r="O388" s="90"/>
      <c r="P388" s="220">
        <f>O388*H388</f>
        <v>0</v>
      </c>
      <c r="Q388" s="220">
        <v>0</v>
      </c>
      <c r="R388" s="220">
        <f>Q388*H388</f>
        <v>0</v>
      </c>
      <c r="S388" s="220">
        <v>0</v>
      </c>
      <c r="T388" s="221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22" t="s">
        <v>553</v>
      </c>
      <c r="AT388" s="222" t="s">
        <v>166</v>
      </c>
      <c r="AU388" s="222" t="s">
        <v>87</v>
      </c>
      <c r="AY388" s="16" t="s">
        <v>164</v>
      </c>
      <c r="BE388" s="223">
        <f>IF(N388="základní",J388,0)</f>
        <v>0</v>
      </c>
      <c r="BF388" s="223">
        <f>IF(N388="snížená",J388,0)</f>
        <v>0</v>
      </c>
      <c r="BG388" s="223">
        <f>IF(N388="zákl. přenesená",J388,0)</f>
        <v>0</v>
      </c>
      <c r="BH388" s="223">
        <f>IF(N388="sníž. přenesená",J388,0)</f>
        <v>0</v>
      </c>
      <c r="BI388" s="223">
        <f>IF(N388="nulová",J388,0)</f>
        <v>0</v>
      </c>
      <c r="BJ388" s="16" t="s">
        <v>83</v>
      </c>
      <c r="BK388" s="223">
        <f>ROUND(I388*H388,2)</f>
        <v>0</v>
      </c>
      <c r="BL388" s="16" t="s">
        <v>553</v>
      </c>
      <c r="BM388" s="222" t="s">
        <v>595</v>
      </c>
    </row>
    <row r="389" s="2" customFormat="1">
      <c r="A389" s="37"/>
      <c r="B389" s="38"/>
      <c r="C389" s="39"/>
      <c r="D389" s="224" t="s">
        <v>172</v>
      </c>
      <c r="E389" s="39"/>
      <c r="F389" s="225" t="s">
        <v>592</v>
      </c>
      <c r="G389" s="39"/>
      <c r="H389" s="39"/>
      <c r="I389" s="226"/>
      <c r="J389" s="39"/>
      <c r="K389" s="39"/>
      <c r="L389" s="43"/>
      <c r="M389" s="227"/>
      <c r="N389" s="228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172</v>
      </c>
      <c r="AU389" s="16" t="s">
        <v>87</v>
      </c>
    </row>
    <row r="390" s="2" customFormat="1">
      <c r="A390" s="37"/>
      <c r="B390" s="38"/>
      <c r="C390" s="39"/>
      <c r="D390" s="229" t="s">
        <v>174</v>
      </c>
      <c r="E390" s="39"/>
      <c r="F390" s="230" t="s">
        <v>596</v>
      </c>
      <c r="G390" s="39"/>
      <c r="H390" s="39"/>
      <c r="I390" s="226"/>
      <c r="J390" s="39"/>
      <c r="K390" s="39"/>
      <c r="L390" s="43"/>
      <c r="M390" s="227"/>
      <c r="N390" s="228"/>
      <c r="O390" s="90"/>
      <c r="P390" s="90"/>
      <c r="Q390" s="90"/>
      <c r="R390" s="90"/>
      <c r="S390" s="90"/>
      <c r="T390" s="91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174</v>
      </c>
      <c r="AU390" s="16" t="s">
        <v>87</v>
      </c>
    </row>
    <row r="391" s="2" customFormat="1" ht="16.5" customHeight="1">
      <c r="A391" s="37"/>
      <c r="B391" s="38"/>
      <c r="C391" s="211" t="s">
        <v>597</v>
      </c>
      <c r="D391" s="211" t="s">
        <v>166</v>
      </c>
      <c r="E391" s="212" t="s">
        <v>598</v>
      </c>
      <c r="F391" s="213" t="s">
        <v>599</v>
      </c>
      <c r="G391" s="214" t="s">
        <v>567</v>
      </c>
      <c r="H391" s="215">
        <v>1</v>
      </c>
      <c r="I391" s="216"/>
      <c r="J391" s="217">
        <f>ROUND(I391*H391,2)</f>
        <v>0</v>
      </c>
      <c r="K391" s="213" t="s">
        <v>170</v>
      </c>
      <c r="L391" s="43"/>
      <c r="M391" s="218" t="s">
        <v>1</v>
      </c>
      <c r="N391" s="219" t="s">
        <v>43</v>
      </c>
      <c r="O391" s="90"/>
      <c r="P391" s="220">
        <f>O391*H391</f>
        <v>0</v>
      </c>
      <c r="Q391" s="220">
        <v>0</v>
      </c>
      <c r="R391" s="220">
        <f>Q391*H391</f>
        <v>0</v>
      </c>
      <c r="S391" s="220">
        <v>0</v>
      </c>
      <c r="T391" s="221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22" t="s">
        <v>553</v>
      </c>
      <c r="AT391" s="222" t="s">
        <v>166</v>
      </c>
      <c r="AU391" s="222" t="s">
        <v>87</v>
      </c>
      <c r="AY391" s="16" t="s">
        <v>164</v>
      </c>
      <c r="BE391" s="223">
        <f>IF(N391="základní",J391,0)</f>
        <v>0</v>
      </c>
      <c r="BF391" s="223">
        <f>IF(N391="snížená",J391,0)</f>
        <v>0</v>
      </c>
      <c r="BG391" s="223">
        <f>IF(N391="zákl. přenesená",J391,0)</f>
        <v>0</v>
      </c>
      <c r="BH391" s="223">
        <f>IF(N391="sníž. přenesená",J391,0)</f>
        <v>0</v>
      </c>
      <c r="BI391" s="223">
        <f>IF(N391="nulová",J391,0)</f>
        <v>0</v>
      </c>
      <c r="BJ391" s="16" t="s">
        <v>83</v>
      </c>
      <c r="BK391" s="223">
        <f>ROUND(I391*H391,2)</f>
        <v>0</v>
      </c>
      <c r="BL391" s="16" t="s">
        <v>553</v>
      </c>
      <c r="BM391" s="222" t="s">
        <v>600</v>
      </c>
    </row>
    <row r="392" s="2" customFormat="1">
      <c r="A392" s="37"/>
      <c r="B392" s="38"/>
      <c r="C392" s="39"/>
      <c r="D392" s="224" t="s">
        <v>172</v>
      </c>
      <c r="E392" s="39"/>
      <c r="F392" s="225" t="s">
        <v>599</v>
      </c>
      <c r="G392" s="39"/>
      <c r="H392" s="39"/>
      <c r="I392" s="226"/>
      <c r="J392" s="39"/>
      <c r="K392" s="39"/>
      <c r="L392" s="43"/>
      <c r="M392" s="227"/>
      <c r="N392" s="228"/>
      <c r="O392" s="90"/>
      <c r="P392" s="90"/>
      <c r="Q392" s="90"/>
      <c r="R392" s="90"/>
      <c r="S392" s="90"/>
      <c r="T392" s="91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172</v>
      </c>
      <c r="AU392" s="16" t="s">
        <v>87</v>
      </c>
    </row>
    <row r="393" s="2" customFormat="1">
      <c r="A393" s="37"/>
      <c r="B393" s="38"/>
      <c r="C393" s="39"/>
      <c r="D393" s="229" t="s">
        <v>174</v>
      </c>
      <c r="E393" s="39"/>
      <c r="F393" s="230" t="s">
        <v>601</v>
      </c>
      <c r="G393" s="39"/>
      <c r="H393" s="39"/>
      <c r="I393" s="226"/>
      <c r="J393" s="39"/>
      <c r="K393" s="39"/>
      <c r="L393" s="43"/>
      <c r="M393" s="227"/>
      <c r="N393" s="228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174</v>
      </c>
      <c r="AU393" s="16" t="s">
        <v>87</v>
      </c>
    </row>
    <row r="394" s="2" customFormat="1" ht="16.5" customHeight="1">
      <c r="A394" s="37"/>
      <c r="B394" s="38"/>
      <c r="C394" s="211" t="s">
        <v>602</v>
      </c>
      <c r="D394" s="211" t="s">
        <v>166</v>
      </c>
      <c r="E394" s="212" t="s">
        <v>603</v>
      </c>
      <c r="F394" s="213" t="s">
        <v>604</v>
      </c>
      <c r="G394" s="214" t="s">
        <v>567</v>
      </c>
      <c r="H394" s="215">
        <v>10</v>
      </c>
      <c r="I394" s="216"/>
      <c r="J394" s="217">
        <f>ROUND(I394*H394,2)</f>
        <v>0</v>
      </c>
      <c r="K394" s="213" t="s">
        <v>170</v>
      </c>
      <c r="L394" s="43"/>
      <c r="M394" s="218" t="s">
        <v>1</v>
      </c>
      <c r="N394" s="219" t="s">
        <v>43</v>
      </c>
      <c r="O394" s="90"/>
      <c r="P394" s="220">
        <f>O394*H394</f>
        <v>0</v>
      </c>
      <c r="Q394" s="220">
        <v>0</v>
      </c>
      <c r="R394" s="220">
        <f>Q394*H394</f>
        <v>0</v>
      </c>
      <c r="S394" s="220">
        <v>0</v>
      </c>
      <c r="T394" s="221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22" t="s">
        <v>553</v>
      </c>
      <c r="AT394" s="222" t="s">
        <v>166</v>
      </c>
      <c r="AU394" s="222" t="s">
        <v>87</v>
      </c>
      <c r="AY394" s="16" t="s">
        <v>164</v>
      </c>
      <c r="BE394" s="223">
        <f>IF(N394="základní",J394,0)</f>
        <v>0</v>
      </c>
      <c r="BF394" s="223">
        <f>IF(N394="snížená",J394,0)</f>
        <v>0</v>
      </c>
      <c r="BG394" s="223">
        <f>IF(N394="zákl. přenesená",J394,0)</f>
        <v>0</v>
      </c>
      <c r="BH394" s="223">
        <f>IF(N394="sníž. přenesená",J394,0)</f>
        <v>0</v>
      </c>
      <c r="BI394" s="223">
        <f>IF(N394="nulová",J394,0)</f>
        <v>0</v>
      </c>
      <c r="BJ394" s="16" t="s">
        <v>83</v>
      </c>
      <c r="BK394" s="223">
        <f>ROUND(I394*H394,2)</f>
        <v>0</v>
      </c>
      <c r="BL394" s="16" t="s">
        <v>553</v>
      </c>
      <c r="BM394" s="222" t="s">
        <v>605</v>
      </c>
    </row>
    <row r="395" s="2" customFormat="1">
      <c r="A395" s="37"/>
      <c r="B395" s="38"/>
      <c r="C395" s="39"/>
      <c r="D395" s="224" t="s">
        <v>172</v>
      </c>
      <c r="E395" s="39"/>
      <c r="F395" s="225" t="s">
        <v>604</v>
      </c>
      <c r="G395" s="39"/>
      <c r="H395" s="39"/>
      <c r="I395" s="226"/>
      <c r="J395" s="39"/>
      <c r="K395" s="39"/>
      <c r="L395" s="43"/>
      <c r="M395" s="227"/>
      <c r="N395" s="228"/>
      <c r="O395" s="90"/>
      <c r="P395" s="90"/>
      <c r="Q395" s="90"/>
      <c r="R395" s="90"/>
      <c r="S395" s="90"/>
      <c r="T395" s="91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172</v>
      </c>
      <c r="AU395" s="16" t="s">
        <v>87</v>
      </c>
    </row>
    <row r="396" s="2" customFormat="1">
      <c r="A396" s="37"/>
      <c r="B396" s="38"/>
      <c r="C396" s="39"/>
      <c r="D396" s="229" t="s">
        <v>174</v>
      </c>
      <c r="E396" s="39"/>
      <c r="F396" s="230" t="s">
        <v>606</v>
      </c>
      <c r="G396" s="39"/>
      <c r="H396" s="39"/>
      <c r="I396" s="226"/>
      <c r="J396" s="39"/>
      <c r="K396" s="39"/>
      <c r="L396" s="43"/>
      <c r="M396" s="227"/>
      <c r="N396" s="228"/>
      <c r="O396" s="90"/>
      <c r="P396" s="90"/>
      <c r="Q396" s="90"/>
      <c r="R396" s="90"/>
      <c r="S396" s="90"/>
      <c r="T396" s="91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174</v>
      </c>
      <c r="AU396" s="16" t="s">
        <v>87</v>
      </c>
    </row>
    <row r="397" s="2" customFormat="1" ht="21.75" customHeight="1">
      <c r="A397" s="37"/>
      <c r="B397" s="38"/>
      <c r="C397" s="211" t="s">
        <v>607</v>
      </c>
      <c r="D397" s="211" t="s">
        <v>166</v>
      </c>
      <c r="E397" s="212" t="s">
        <v>608</v>
      </c>
      <c r="F397" s="213" t="s">
        <v>609</v>
      </c>
      <c r="G397" s="214" t="s">
        <v>610</v>
      </c>
      <c r="H397" s="215">
        <v>10</v>
      </c>
      <c r="I397" s="216"/>
      <c r="J397" s="217">
        <f>ROUND(I397*H397,2)</f>
        <v>0</v>
      </c>
      <c r="K397" s="213" t="s">
        <v>1</v>
      </c>
      <c r="L397" s="43"/>
      <c r="M397" s="218" t="s">
        <v>1</v>
      </c>
      <c r="N397" s="219" t="s">
        <v>43</v>
      </c>
      <c r="O397" s="90"/>
      <c r="P397" s="220">
        <f>O397*H397</f>
        <v>0</v>
      </c>
      <c r="Q397" s="220">
        <v>0</v>
      </c>
      <c r="R397" s="220">
        <f>Q397*H397</f>
        <v>0</v>
      </c>
      <c r="S397" s="220">
        <v>0</v>
      </c>
      <c r="T397" s="221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22" t="s">
        <v>553</v>
      </c>
      <c r="AT397" s="222" t="s">
        <v>166</v>
      </c>
      <c r="AU397" s="222" t="s">
        <v>87</v>
      </c>
      <c r="AY397" s="16" t="s">
        <v>164</v>
      </c>
      <c r="BE397" s="223">
        <f>IF(N397="základní",J397,0)</f>
        <v>0</v>
      </c>
      <c r="BF397" s="223">
        <f>IF(N397="snížená",J397,0)</f>
        <v>0</v>
      </c>
      <c r="BG397" s="223">
        <f>IF(N397="zákl. přenesená",J397,0)</f>
        <v>0</v>
      </c>
      <c r="BH397" s="223">
        <f>IF(N397="sníž. přenesená",J397,0)</f>
        <v>0</v>
      </c>
      <c r="BI397" s="223">
        <f>IF(N397="nulová",J397,0)</f>
        <v>0</v>
      </c>
      <c r="BJ397" s="16" t="s">
        <v>83</v>
      </c>
      <c r="BK397" s="223">
        <f>ROUND(I397*H397,2)</f>
        <v>0</v>
      </c>
      <c r="BL397" s="16" t="s">
        <v>553</v>
      </c>
      <c r="BM397" s="222" t="s">
        <v>611</v>
      </c>
    </row>
    <row r="398" s="2" customFormat="1">
      <c r="A398" s="37"/>
      <c r="B398" s="38"/>
      <c r="C398" s="39"/>
      <c r="D398" s="224" t="s">
        <v>172</v>
      </c>
      <c r="E398" s="39"/>
      <c r="F398" s="225" t="s">
        <v>612</v>
      </c>
      <c r="G398" s="39"/>
      <c r="H398" s="39"/>
      <c r="I398" s="226"/>
      <c r="J398" s="39"/>
      <c r="K398" s="39"/>
      <c r="L398" s="43"/>
      <c r="M398" s="227"/>
      <c r="N398" s="228"/>
      <c r="O398" s="90"/>
      <c r="P398" s="90"/>
      <c r="Q398" s="90"/>
      <c r="R398" s="90"/>
      <c r="S398" s="90"/>
      <c r="T398" s="91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6" t="s">
        <v>172</v>
      </c>
      <c r="AU398" s="16" t="s">
        <v>87</v>
      </c>
    </row>
    <row r="399" s="2" customFormat="1" ht="16.5" customHeight="1">
      <c r="A399" s="37"/>
      <c r="B399" s="38"/>
      <c r="C399" s="211" t="s">
        <v>613</v>
      </c>
      <c r="D399" s="211" t="s">
        <v>166</v>
      </c>
      <c r="E399" s="212" t="s">
        <v>614</v>
      </c>
      <c r="F399" s="213" t="s">
        <v>615</v>
      </c>
      <c r="G399" s="214" t="s">
        <v>567</v>
      </c>
      <c r="H399" s="215">
        <v>2</v>
      </c>
      <c r="I399" s="216"/>
      <c r="J399" s="217">
        <f>ROUND(I399*H399,2)</f>
        <v>0</v>
      </c>
      <c r="K399" s="213" t="s">
        <v>170</v>
      </c>
      <c r="L399" s="43"/>
      <c r="M399" s="218" t="s">
        <v>1</v>
      </c>
      <c r="N399" s="219" t="s">
        <v>43</v>
      </c>
      <c r="O399" s="90"/>
      <c r="P399" s="220">
        <f>O399*H399</f>
        <v>0</v>
      </c>
      <c r="Q399" s="220">
        <v>0</v>
      </c>
      <c r="R399" s="220">
        <f>Q399*H399</f>
        <v>0</v>
      </c>
      <c r="S399" s="220">
        <v>0</v>
      </c>
      <c r="T399" s="221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22" t="s">
        <v>553</v>
      </c>
      <c r="AT399" s="222" t="s">
        <v>166</v>
      </c>
      <c r="AU399" s="222" t="s">
        <v>87</v>
      </c>
      <c r="AY399" s="16" t="s">
        <v>164</v>
      </c>
      <c r="BE399" s="223">
        <f>IF(N399="základní",J399,0)</f>
        <v>0</v>
      </c>
      <c r="BF399" s="223">
        <f>IF(N399="snížená",J399,0)</f>
        <v>0</v>
      </c>
      <c r="BG399" s="223">
        <f>IF(N399="zákl. přenesená",J399,0)</f>
        <v>0</v>
      </c>
      <c r="BH399" s="223">
        <f>IF(N399="sníž. přenesená",J399,0)</f>
        <v>0</v>
      </c>
      <c r="BI399" s="223">
        <f>IF(N399="nulová",J399,0)</f>
        <v>0</v>
      </c>
      <c r="BJ399" s="16" t="s">
        <v>83</v>
      </c>
      <c r="BK399" s="223">
        <f>ROUND(I399*H399,2)</f>
        <v>0</v>
      </c>
      <c r="BL399" s="16" t="s">
        <v>553</v>
      </c>
      <c r="BM399" s="222" t="s">
        <v>616</v>
      </c>
    </row>
    <row r="400" s="2" customFormat="1">
      <c r="A400" s="37"/>
      <c r="B400" s="38"/>
      <c r="C400" s="39"/>
      <c r="D400" s="224" t="s">
        <v>172</v>
      </c>
      <c r="E400" s="39"/>
      <c r="F400" s="225" t="s">
        <v>615</v>
      </c>
      <c r="G400" s="39"/>
      <c r="H400" s="39"/>
      <c r="I400" s="226"/>
      <c r="J400" s="39"/>
      <c r="K400" s="39"/>
      <c r="L400" s="43"/>
      <c r="M400" s="227"/>
      <c r="N400" s="228"/>
      <c r="O400" s="90"/>
      <c r="P400" s="90"/>
      <c r="Q400" s="90"/>
      <c r="R400" s="90"/>
      <c r="S400" s="90"/>
      <c r="T400" s="91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172</v>
      </c>
      <c r="AU400" s="16" t="s">
        <v>87</v>
      </c>
    </row>
    <row r="401" s="2" customFormat="1">
      <c r="A401" s="37"/>
      <c r="B401" s="38"/>
      <c r="C401" s="39"/>
      <c r="D401" s="229" t="s">
        <v>174</v>
      </c>
      <c r="E401" s="39"/>
      <c r="F401" s="230" t="s">
        <v>617</v>
      </c>
      <c r="G401" s="39"/>
      <c r="H401" s="39"/>
      <c r="I401" s="226"/>
      <c r="J401" s="39"/>
      <c r="K401" s="39"/>
      <c r="L401" s="43"/>
      <c r="M401" s="227"/>
      <c r="N401" s="228"/>
      <c r="O401" s="90"/>
      <c r="P401" s="90"/>
      <c r="Q401" s="90"/>
      <c r="R401" s="90"/>
      <c r="S401" s="90"/>
      <c r="T401" s="91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6" t="s">
        <v>174</v>
      </c>
      <c r="AU401" s="16" t="s">
        <v>87</v>
      </c>
    </row>
    <row r="402" s="2" customFormat="1" ht="16.5" customHeight="1">
      <c r="A402" s="37"/>
      <c r="B402" s="38"/>
      <c r="C402" s="211" t="s">
        <v>618</v>
      </c>
      <c r="D402" s="211" t="s">
        <v>166</v>
      </c>
      <c r="E402" s="212" t="s">
        <v>619</v>
      </c>
      <c r="F402" s="213" t="s">
        <v>620</v>
      </c>
      <c r="G402" s="214" t="s">
        <v>567</v>
      </c>
      <c r="H402" s="215">
        <v>1</v>
      </c>
      <c r="I402" s="216"/>
      <c r="J402" s="217">
        <f>ROUND(I402*H402,2)</f>
        <v>0</v>
      </c>
      <c r="K402" s="213" t="s">
        <v>170</v>
      </c>
      <c r="L402" s="43"/>
      <c r="M402" s="218" t="s">
        <v>1</v>
      </c>
      <c r="N402" s="219" t="s">
        <v>43</v>
      </c>
      <c r="O402" s="90"/>
      <c r="P402" s="220">
        <f>O402*H402</f>
        <v>0</v>
      </c>
      <c r="Q402" s="220">
        <v>0</v>
      </c>
      <c r="R402" s="220">
        <f>Q402*H402</f>
        <v>0</v>
      </c>
      <c r="S402" s="220">
        <v>0</v>
      </c>
      <c r="T402" s="221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22" t="s">
        <v>553</v>
      </c>
      <c r="AT402" s="222" t="s">
        <v>166</v>
      </c>
      <c r="AU402" s="222" t="s">
        <v>87</v>
      </c>
      <c r="AY402" s="16" t="s">
        <v>164</v>
      </c>
      <c r="BE402" s="223">
        <f>IF(N402="základní",J402,0)</f>
        <v>0</v>
      </c>
      <c r="BF402" s="223">
        <f>IF(N402="snížená",J402,0)</f>
        <v>0</v>
      </c>
      <c r="BG402" s="223">
        <f>IF(N402="zákl. přenesená",J402,0)</f>
        <v>0</v>
      </c>
      <c r="BH402" s="223">
        <f>IF(N402="sníž. přenesená",J402,0)</f>
        <v>0</v>
      </c>
      <c r="BI402" s="223">
        <f>IF(N402="nulová",J402,0)</f>
        <v>0</v>
      </c>
      <c r="BJ402" s="16" t="s">
        <v>83</v>
      </c>
      <c r="BK402" s="223">
        <f>ROUND(I402*H402,2)</f>
        <v>0</v>
      </c>
      <c r="BL402" s="16" t="s">
        <v>553</v>
      </c>
      <c r="BM402" s="222" t="s">
        <v>621</v>
      </c>
    </row>
    <row r="403" s="2" customFormat="1">
      <c r="A403" s="37"/>
      <c r="B403" s="38"/>
      <c r="C403" s="39"/>
      <c r="D403" s="224" t="s">
        <v>172</v>
      </c>
      <c r="E403" s="39"/>
      <c r="F403" s="225" t="s">
        <v>620</v>
      </c>
      <c r="G403" s="39"/>
      <c r="H403" s="39"/>
      <c r="I403" s="226"/>
      <c r="J403" s="39"/>
      <c r="K403" s="39"/>
      <c r="L403" s="43"/>
      <c r="M403" s="227"/>
      <c r="N403" s="228"/>
      <c r="O403" s="90"/>
      <c r="P403" s="90"/>
      <c r="Q403" s="90"/>
      <c r="R403" s="90"/>
      <c r="S403" s="90"/>
      <c r="T403" s="91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172</v>
      </c>
      <c r="AU403" s="16" t="s">
        <v>87</v>
      </c>
    </row>
    <row r="404" s="2" customFormat="1">
      <c r="A404" s="37"/>
      <c r="B404" s="38"/>
      <c r="C404" s="39"/>
      <c r="D404" s="229" t="s">
        <v>174</v>
      </c>
      <c r="E404" s="39"/>
      <c r="F404" s="230" t="s">
        <v>622</v>
      </c>
      <c r="G404" s="39"/>
      <c r="H404" s="39"/>
      <c r="I404" s="226"/>
      <c r="J404" s="39"/>
      <c r="K404" s="39"/>
      <c r="L404" s="43"/>
      <c r="M404" s="227"/>
      <c r="N404" s="228"/>
      <c r="O404" s="90"/>
      <c r="P404" s="90"/>
      <c r="Q404" s="90"/>
      <c r="R404" s="90"/>
      <c r="S404" s="90"/>
      <c r="T404" s="91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174</v>
      </c>
      <c r="AU404" s="16" t="s">
        <v>87</v>
      </c>
    </row>
    <row r="405" s="12" customFormat="1" ht="22.8" customHeight="1">
      <c r="A405" s="12"/>
      <c r="B405" s="195"/>
      <c r="C405" s="196"/>
      <c r="D405" s="197" t="s">
        <v>77</v>
      </c>
      <c r="E405" s="209" t="s">
        <v>623</v>
      </c>
      <c r="F405" s="209" t="s">
        <v>624</v>
      </c>
      <c r="G405" s="196"/>
      <c r="H405" s="196"/>
      <c r="I405" s="199"/>
      <c r="J405" s="210">
        <f>BK405</f>
        <v>0</v>
      </c>
      <c r="K405" s="196"/>
      <c r="L405" s="201"/>
      <c r="M405" s="202"/>
      <c r="N405" s="203"/>
      <c r="O405" s="203"/>
      <c r="P405" s="204">
        <f>SUM(P406:P407)</f>
        <v>0</v>
      </c>
      <c r="Q405" s="203"/>
      <c r="R405" s="204">
        <f>SUM(R406:R407)</f>
        <v>0</v>
      </c>
      <c r="S405" s="203"/>
      <c r="T405" s="205">
        <f>SUM(T406:T407)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06" t="s">
        <v>197</v>
      </c>
      <c r="AT405" s="207" t="s">
        <v>77</v>
      </c>
      <c r="AU405" s="207" t="s">
        <v>83</v>
      </c>
      <c r="AY405" s="206" t="s">
        <v>164</v>
      </c>
      <c r="BK405" s="208">
        <f>SUM(BK406:BK407)</f>
        <v>0</v>
      </c>
    </row>
    <row r="406" s="2" customFormat="1" ht="16.5" customHeight="1">
      <c r="A406" s="37"/>
      <c r="B406" s="38"/>
      <c r="C406" s="211" t="s">
        <v>625</v>
      </c>
      <c r="D406" s="211" t="s">
        <v>166</v>
      </c>
      <c r="E406" s="212" t="s">
        <v>626</v>
      </c>
      <c r="F406" s="213" t="s">
        <v>627</v>
      </c>
      <c r="G406" s="214" t="s">
        <v>628</v>
      </c>
      <c r="H406" s="215">
        <v>2</v>
      </c>
      <c r="I406" s="216"/>
      <c r="J406" s="217">
        <f>ROUND(I406*H406,2)</f>
        <v>0</v>
      </c>
      <c r="K406" s="213" t="s">
        <v>1</v>
      </c>
      <c r="L406" s="43"/>
      <c r="M406" s="218" t="s">
        <v>1</v>
      </c>
      <c r="N406" s="219" t="s">
        <v>43</v>
      </c>
      <c r="O406" s="90"/>
      <c r="P406" s="220">
        <f>O406*H406</f>
        <v>0</v>
      </c>
      <c r="Q406" s="220">
        <v>0</v>
      </c>
      <c r="R406" s="220">
        <f>Q406*H406</f>
        <v>0</v>
      </c>
      <c r="S406" s="220">
        <v>0</v>
      </c>
      <c r="T406" s="221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22" t="s">
        <v>553</v>
      </c>
      <c r="AT406" s="222" t="s">
        <v>166</v>
      </c>
      <c r="AU406" s="222" t="s">
        <v>87</v>
      </c>
      <c r="AY406" s="16" t="s">
        <v>164</v>
      </c>
      <c r="BE406" s="223">
        <f>IF(N406="základní",J406,0)</f>
        <v>0</v>
      </c>
      <c r="BF406" s="223">
        <f>IF(N406="snížená",J406,0)</f>
        <v>0</v>
      </c>
      <c r="BG406" s="223">
        <f>IF(N406="zákl. přenesená",J406,0)</f>
        <v>0</v>
      </c>
      <c r="BH406" s="223">
        <f>IF(N406="sníž. přenesená",J406,0)</f>
        <v>0</v>
      </c>
      <c r="BI406" s="223">
        <f>IF(N406="nulová",J406,0)</f>
        <v>0</v>
      </c>
      <c r="BJ406" s="16" t="s">
        <v>83</v>
      </c>
      <c r="BK406" s="223">
        <f>ROUND(I406*H406,2)</f>
        <v>0</v>
      </c>
      <c r="BL406" s="16" t="s">
        <v>553</v>
      </c>
      <c r="BM406" s="222" t="s">
        <v>629</v>
      </c>
    </row>
    <row r="407" s="2" customFormat="1">
      <c r="A407" s="37"/>
      <c r="B407" s="38"/>
      <c r="C407" s="39"/>
      <c r="D407" s="224" t="s">
        <v>172</v>
      </c>
      <c r="E407" s="39"/>
      <c r="F407" s="225" t="s">
        <v>630</v>
      </c>
      <c r="G407" s="39"/>
      <c r="H407" s="39"/>
      <c r="I407" s="226"/>
      <c r="J407" s="39"/>
      <c r="K407" s="39"/>
      <c r="L407" s="43"/>
      <c r="M407" s="227"/>
      <c r="N407" s="228"/>
      <c r="O407" s="90"/>
      <c r="P407" s="90"/>
      <c r="Q407" s="90"/>
      <c r="R407" s="90"/>
      <c r="S407" s="90"/>
      <c r="T407" s="91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172</v>
      </c>
      <c r="AU407" s="16" t="s">
        <v>87</v>
      </c>
    </row>
    <row r="408" s="12" customFormat="1" ht="22.8" customHeight="1">
      <c r="A408" s="12"/>
      <c r="B408" s="195"/>
      <c r="C408" s="196"/>
      <c r="D408" s="197" t="s">
        <v>77</v>
      </c>
      <c r="E408" s="209" t="s">
        <v>631</v>
      </c>
      <c r="F408" s="209" t="s">
        <v>632</v>
      </c>
      <c r="G408" s="196"/>
      <c r="H408" s="196"/>
      <c r="I408" s="199"/>
      <c r="J408" s="210">
        <f>BK408</f>
        <v>0</v>
      </c>
      <c r="K408" s="196"/>
      <c r="L408" s="201"/>
      <c r="M408" s="202"/>
      <c r="N408" s="203"/>
      <c r="O408" s="203"/>
      <c r="P408" s="204">
        <f>SUM(P409:P411)</f>
        <v>0</v>
      </c>
      <c r="Q408" s="203"/>
      <c r="R408" s="204">
        <f>SUM(R409:R411)</f>
        <v>0</v>
      </c>
      <c r="S408" s="203"/>
      <c r="T408" s="205">
        <f>SUM(T409:T411)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06" t="s">
        <v>197</v>
      </c>
      <c r="AT408" s="207" t="s">
        <v>77</v>
      </c>
      <c r="AU408" s="207" t="s">
        <v>83</v>
      </c>
      <c r="AY408" s="206" t="s">
        <v>164</v>
      </c>
      <c r="BK408" s="208">
        <f>SUM(BK409:BK411)</f>
        <v>0</v>
      </c>
    </row>
    <row r="409" s="2" customFormat="1" ht="16.5" customHeight="1">
      <c r="A409" s="37"/>
      <c r="B409" s="38"/>
      <c r="C409" s="211" t="s">
        <v>633</v>
      </c>
      <c r="D409" s="211" t="s">
        <v>166</v>
      </c>
      <c r="E409" s="212" t="s">
        <v>634</v>
      </c>
      <c r="F409" s="213" t="s">
        <v>635</v>
      </c>
      <c r="G409" s="214" t="s">
        <v>628</v>
      </c>
      <c r="H409" s="215">
        <v>4</v>
      </c>
      <c r="I409" s="216"/>
      <c r="J409" s="217">
        <f>ROUND(I409*H409,2)</f>
        <v>0</v>
      </c>
      <c r="K409" s="213" t="s">
        <v>1</v>
      </c>
      <c r="L409" s="43"/>
      <c r="M409" s="218" t="s">
        <v>1</v>
      </c>
      <c r="N409" s="219" t="s">
        <v>43</v>
      </c>
      <c r="O409" s="90"/>
      <c r="P409" s="220">
        <f>O409*H409</f>
        <v>0</v>
      </c>
      <c r="Q409" s="220">
        <v>0</v>
      </c>
      <c r="R409" s="220">
        <f>Q409*H409</f>
        <v>0</v>
      </c>
      <c r="S409" s="220">
        <v>0</v>
      </c>
      <c r="T409" s="221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22" t="s">
        <v>553</v>
      </c>
      <c r="AT409" s="222" t="s">
        <v>166</v>
      </c>
      <c r="AU409" s="222" t="s">
        <v>87</v>
      </c>
      <c r="AY409" s="16" t="s">
        <v>164</v>
      </c>
      <c r="BE409" s="223">
        <f>IF(N409="základní",J409,0)</f>
        <v>0</v>
      </c>
      <c r="BF409" s="223">
        <f>IF(N409="snížená",J409,0)</f>
        <v>0</v>
      </c>
      <c r="BG409" s="223">
        <f>IF(N409="zákl. přenesená",J409,0)</f>
        <v>0</v>
      </c>
      <c r="BH409" s="223">
        <f>IF(N409="sníž. přenesená",J409,0)</f>
        <v>0</v>
      </c>
      <c r="BI409" s="223">
        <f>IF(N409="nulová",J409,0)</f>
        <v>0</v>
      </c>
      <c r="BJ409" s="16" t="s">
        <v>83</v>
      </c>
      <c r="BK409" s="223">
        <f>ROUND(I409*H409,2)</f>
        <v>0</v>
      </c>
      <c r="BL409" s="16" t="s">
        <v>553</v>
      </c>
      <c r="BM409" s="222" t="s">
        <v>636</v>
      </c>
    </row>
    <row r="410" s="2" customFormat="1">
      <c r="A410" s="37"/>
      <c r="B410" s="38"/>
      <c r="C410" s="39"/>
      <c r="D410" s="224" t="s">
        <v>172</v>
      </c>
      <c r="E410" s="39"/>
      <c r="F410" s="225" t="s">
        <v>637</v>
      </c>
      <c r="G410" s="39"/>
      <c r="H410" s="39"/>
      <c r="I410" s="226"/>
      <c r="J410" s="39"/>
      <c r="K410" s="39"/>
      <c r="L410" s="43"/>
      <c r="M410" s="227"/>
      <c r="N410" s="228"/>
      <c r="O410" s="90"/>
      <c r="P410" s="90"/>
      <c r="Q410" s="90"/>
      <c r="R410" s="90"/>
      <c r="S410" s="90"/>
      <c r="T410" s="91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172</v>
      </c>
      <c r="AU410" s="16" t="s">
        <v>87</v>
      </c>
    </row>
    <row r="411" s="2" customFormat="1">
      <c r="A411" s="37"/>
      <c r="B411" s="38"/>
      <c r="C411" s="39"/>
      <c r="D411" s="224" t="s">
        <v>370</v>
      </c>
      <c r="E411" s="39"/>
      <c r="F411" s="263" t="s">
        <v>638</v>
      </c>
      <c r="G411" s="39"/>
      <c r="H411" s="39"/>
      <c r="I411" s="226"/>
      <c r="J411" s="39"/>
      <c r="K411" s="39"/>
      <c r="L411" s="43"/>
      <c r="M411" s="264"/>
      <c r="N411" s="265"/>
      <c r="O411" s="266"/>
      <c r="P411" s="266"/>
      <c r="Q411" s="266"/>
      <c r="R411" s="266"/>
      <c r="S411" s="266"/>
      <c r="T411" s="267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6" t="s">
        <v>370</v>
      </c>
      <c r="AU411" s="16" t="s">
        <v>87</v>
      </c>
    </row>
    <row r="412" s="2" customFormat="1" ht="6.96" customHeight="1">
      <c r="A412" s="37"/>
      <c r="B412" s="65"/>
      <c r="C412" s="66"/>
      <c r="D412" s="66"/>
      <c r="E412" s="66"/>
      <c r="F412" s="66"/>
      <c r="G412" s="66"/>
      <c r="H412" s="66"/>
      <c r="I412" s="66"/>
      <c r="J412" s="66"/>
      <c r="K412" s="66"/>
      <c r="L412" s="43"/>
      <c r="M412" s="37"/>
      <c r="O412" s="37"/>
      <c r="P412" s="37"/>
      <c r="Q412" s="37"/>
      <c r="R412" s="37"/>
      <c r="S412" s="37"/>
      <c r="T412" s="37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</row>
  </sheetData>
  <sheetProtection sheet="1" autoFilter="0" formatColumns="0" formatRows="0" objects="1" scenarios="1" spinCount="100000" saltValue="m7HGq84t4nTMTMV3LwQJTSrX4fhLrO26HtNOZ1sFFInHYTvgI0+IsGKUuOy7kQRg7ehZo6VM/RaoHz/la7uP/g==" hashValue="7uMMO+IwkIm6Ln1IqcEQWkRPV3aQnzgpuwZYOcpb1MyHvRySXpcgejC5DnzsQFuzt04Gf05v+2RdGaZPC24M5Q==" algorithmName="SHA-512" password="CC35"/>
  <autoFilter ref="C126:K411"/>
  <mergeCells count="6">
    <mergeCell ref="E7:H7"/>
    <mergeCell ref="E16:H16"/>
    <mergeCell ref="E25:H25"/>
    <mergeCell ref="E85:H85"/>
    <mergeCell ref="E119:H119"/>
    <mergeCell ref="L2:V2"/>
  </mergeCells>
  <hyperlinks>
    <hyperlink ref="F132" r:id="rId1" display="https://podminky.urs.cz/item/CS_URS_2024_01/113106123"/>
    <hyperlink ref="F136" r:id="rId2" display="https://podminky.urs.cz/item/CS_URS_2024_01/113106131"/>
    <hyperlink ref="F140" r:id="rId3" display="https://podminky.urs.cz/item/CS_URS_2024_01/113106132"/>
    <hyperlink ref="F144" r:id="rId4" display="https://podminky.urs.cz/item/CS_URS_2024_01/113107313"/>
    <hyperlink ref="F148" r:id="rId5" display="https://podminky.urs.cz/item/CS_URS_2024_01/113204111"/>
    <hyperlink ref="F152" r:id="rId6" display="https://podminky.urs.cz/item/CS_URS_2024_01/119001421"/>
    <hyperlink ref="F155" r:id="rId7" display="https://podminky.urs.cz/item/CS_URS_2024_01/122151401"/>
    <hyperlink ref="F159" r:id="rId8" display="https://podminky.urs.cz/item/CS_URS_2024_01/122252203"/>
    <hyperlink ref="F165" r:id="rId9" display="https://podminky.urs.cz/item/CS_URS_2024_01/129001101"/>
    <hyperlink ref="F169" r:id="rId10" display="https://podminky.urs.cz/item/CS_URS_2024_01/132251102"/>
    <hyperlink ref="F175" r:id="rId11" display="https://podminky.urs.cz/item/CS_URS_2024_01/162651111"/>
    <hyperlink ref="F179" r:id="rId12" display="https://podminky.urs.cz/item/CS_URS_2024_01/162651112"/>
    <hyperlink ref="F183" r:id="rId13" display="https://podminky.urs.cz/item/CS_URS_2024_01/162751117"/>
    <hyperlink ref="F187" r:id="rId14" display="https://podminky.urs.cz/item/CS_URS_2024_01/162751119"/>
    <hyperlink ref="F191" r:id="rId15" display="https://podminky.urs.cz/item/CS_URS_2024_01/167151101"/>
    <hyperlink ref="F195" r:id="rId16" display="https://podminky.urs.cz/item/CS_URS_2024_01/171201231"/>
    <hyperlink ref="F199" r:id="rId17" display="https://podminky.urs.cz/item/CS_URS_2024_01/171251101"/>
    <hyperlink ref="F205" r:id="rId18" display="https://podminky.urs.cz/item/CS_URS_2024_01/171251201"/>
    <hyperlink ref="F209" r:id="rId19" display="https://podminky.urs.cz/item/CS_URS_2024_01/174151101"/>
    <hyperlink ref="F216" r:id="rId20" display="https://podminky.urs.cz/item/CS_URS_2024_01/175151101"/>
    <hyperlink ref="F223" r:id="rId21" display="https://podminky.urs.cz/item/CS_URS_2024_01/181111111"/>
    <hyperlink ref="F227" r:id="rId22" display="https://podminky.urs.cz/item/CS_URS_2024_01/181351003"/>
    <hyperlink ref="F234" r:id="rId23" display="https://podminky.urs.cz/item/CS_URS_2024_01/181411131"/>
    <hyperlink ref="F241" r:id="rId24" display="https://podminky.urs.cz/item/CS_URS_2024_01/181951112"/>
    <hyperlink ref="F248" r:id="rId25" display="https://podminky.urs.cz/item/CS_URS_2024_01/183403114"/>
    <hyperlink ref="F263" r:id="rId26" display="https://podminky.urs.cz/item/CS_URS_2024_01/561041111"/>
    <hyperlink ref="F270" r:id="rId27" display="https://podminky.urs.cz/item/CS_URS_2024_01/564831011"/>
    <hyperlink ref="F274" r:id="rId28" display="https://podminky.urs.cz/item/CS_URS_2024_01/564851011"/>
    <hyperlink ref="F278" r:id="rId29" display="https://podminky.urs.cz/item/CS_URS_2024_01/564861011"/>
    <hyperlink ref="F282" r:id="rId30" display="https://podminky.urs.cz/item/CS_URS_2024_01/596211110"/>
    <hyperlink ref="F299" r:id="rId31" display="https://podminky.urs.cz/item/CS_URS_2024_01/596211115"/>
    <hyperlink ref="F303" r:id="rId32" display="https://podminky.urs.cz/item/CS_URS_2024_01/596211212"/>
    <hyperlink ref="F318" r:id="rId33" display="https://podminky.urs.cz/item/CS_URS_2024_01/596211215"/>
    <hyperlink ref="F323" r:id="rId34" display="https://podminky.urs.cz/item/CS_URS_2024_01/899132212"/>
    <hyperlink ref="F326" r:id="rId35" display="https://podminky.urs.cz/item/CS_URS_2024_01/899132213"/>
    <hyperlink ref="F329" r:id="rId36" display="https://podminky.urs.cz/item/CS_URS_2024_01/899623141"/>
    <hyperlink ref="F334" r:id="rId37" display="https://podminky.urs.cz/item/CS_URS_2024_01/916231213"/>
    <hyperlink ref="F342" r:id="rId38" display="https://podminky.urs.cz/item/CS_URS_2024_01/997221551"/>
    <hyperlink ref="F345" r:id="rId39" display="https://podminky.urs.cz/item/CS_URS_2024_01/997221559"/>
    <hyperlink ref="F351" r:id="rId40" display="https://podminky.urs.cz/item/CS_URS_2024_01/997221873"/>
    <hyperlink ref="F356" r:id="rId41" display="https://podminky.urs.cz/item/CS_URS_2024_01/998223011"/>
    <hyperlink ref="F374" r:id="rId42" display="https://podminky.urs.cz/item/CS_URS_2024_01/012103000"/>
    <hyperlink ref="F377" r:id="rId43" display="https://podminky.urs.cz/item/CS_URS_2024_01/012203000"/>
    <hyperlink ref="F380" r:id="rId44" display="https://podminky.urs.cz/item/CS_URS_2024_01/012303000"/>
    <hyperlink ref="F386" r:id="rId45" display="https://podminky.urs.cz/item/CS_URS_2024_01/013254000"/>
    <hyperlink ref="F390" r:id="rId46" display="https://podminky.urs.cz/item/CS_URS_2024_01/030001000"/>
    <hyperlink ref="F393" r:id="rId47" display="https://podminky.urs.cz/item/CS_URS_2024_01/034103000"/>
    <hyperlink ref="F396" r:id="rId48" display="https://podminky.urs.cz/item/CS_URS_2024_01/034203000"/>
    <hyperlink ref="F401" r:id="rId49" display="https://podminky.urs.cz/item/CS_URS_2024_01/034503000"/>
    <hyperlink ref="F404" r:id="rId50" display="https://podminky.urs.cz/item/CS_URS_2024_01/039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19"/>
    </row>
    <row r="4" s="1" customFormat="1" ht="24.96" customHeight="1">
      <c r="B4" s="19"/>
      <c r="C4" s="133" t="s">
        <v>639</v>
      </c>
      <c r="H4" s="19"/>
    </row>
    <row r="5" s="1" customFormat="1" ht="12" customHeight="1">
      <c r="B5" s="19"/>
      <c r="C5" s="268" t="s">
        <v>13</v>
      </c>
      <c r="D5" s="141" t="s">
        <v>14</v>
      </c>
      <c r="E5" s="1"/>
      <c r="F5" s="1"/>
      <c r="H5" s="19"/>
    </row>
    <row r="6" s="1" customFormat="1" ht="36.96" customHeight="1">
      <c r="B6" s="19"/>
      <c r="C6" s="269" t="s">
        <v>16</v>
      </c>
      <c r="D6" s="270" t="s">
        <v>17</v>
      </c>
      <c r="E6" s="1"/>
      <c r="F6" s="1"/>
      <c r="H6" s="19"/>
    </row>
    <row r="7" s="1" customFormat="1" ht="16.5" customHeight="1">
      <c r="B7" s="19"/>
      <c r="C7" s="135" t="s">
        <v>23</v>
      </c>
      <c r="D7" s="138" t="str">
        <f>'Rekapitulace stavby'!AN8</f>
        <v>6. 2. 2024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84"/>
      <c r="B9" s="271"/>
      <c r="C9" s="272" t="s">
        <v>59</v>
      </c>
      <c r="D9" s="273" t="s">
        <v>60</v>
      </c>
      <c r="E9" s="273" t="s">
        <v>151</v>
      </c>
      <c r="F9" s="274" t="s">
        <v>640</v>
      </c>
      <c r="G9" s="184"/>
      <c r="H9" s="271"/>
    </row>
    <row r="10" s="2" customFormat="1" ht="26.4" customHeight="1">
      <c r="A10" s="37"/>
      <c r="B10" s="43"/>
      <c r="C10" s="275" t="s">
        <v>14</v>
      </c>
      <c r="D10" s="275" t="s">
        <v>17</v>
      </c>
      <c r="E10" s="37"/>
      <c r="F10" s="37"/>
      <c r="G10" s="37"/>
      <c r="H10" s="43"/>
    </row>
    <row r="11" s="2" customFormat="1" ht="16.8" customHeight="1">
      <c r="A11" s="37"/>
      <c r="B11" s="43"/>
      <c r="C11" s="276" t="s">
        <v>121</v>
      </c>
      <c r="D11" s="277" t="s">
        <v>1</v>
      </c>
      <c r="E11" s="278" t="s">
        <v>1</v>
      </c>
      <c r="F11" s="279">
        <v>67.409999999999997</v>
      </c>
      <c r="G11" s="37"/>
      <c r="H11" s="43"/>
    </row>
    <row r="12" s="2" customFormat="1" ht="16.8" customHeight="1">
      <c r="A12" s="37"/>
      <c r="B12" s="43"/>
      <c r="C12" s="280" t="s">
        <v>121</v>
      </c>
      <c r="D12" s="280" t="s">
        <v>541</v>
      </c>
      <c r="E12" s="16" t="s">
        <v>1</v>
      </c>
      <c r="F12" s="281">
        <v>67.409999999999997</v>
      </c>
      <c r="G12" s="37"/>
      <c r="H12" s="43"/>
    </row>
    <row r="13" s="2" customFormat="1" ht="16.8" customHeight="1">
      <c r="A13" s="37"/>
      <c r="B13" s="43"/>
      <c r="C13" s="282" t="s">
        <v>641</v>
      </c>
      <c r="D13" s="37"/>
      <c r="E13" s="37"/>
      <c r="F13" s="37"/>
      <c r="G13" s="37"/>
      <c r="H13" s="43"/>
    </row>
    <row r="14" s="2" customFormat="1">
      <c r="A14" s="37"/>
      <c r="B14" s="43"/>
      <c r="C14" s="280" t="s">
        <v>538</v>
      </c>
      <c r="D14" s="280" t="s">
        <v>539</v>
      </c>
      <c r="E14" s="16" t="s">
        <v>169</v>
      </c>
      <c r="F14" s="281">
        <v>67.409999999999997</v>
      </c>
      <c r="G14" s="37"/>
      <c r="H14" s="43"/>
    </row>
    <row r="15" s="2" customFormat="1" ht="16.8" customHeight="1">
      <c r="A15" s="37"/>
      <c r="B15" s="43"/>
      <c r="C15" s="280" t="s">
        <v>543</v>
      </c>
      <c r="D15" s="280" t="s">
        <v>544</v>
      </c>
      <c r="E15" s="16" t="s">
        <v>169</v>
      </c>
      <c r="F15" s="281">
        <v>77.522000000000006</v>
      </c>
      <c r="G15" s="37"/>
      <c r="H15" s="43"/>
    </row>
    <row r="16" s="2" customFormat="1" ht="16.8" customHeight="1">
      <c r="A16" s="37"/>
      <c r="B16" s="43"/>
      <c r="C16" s="276" t="s">
        <v>107</v>
      </c>
      <c r="D16" s="277" t="s">
        <v>1</v>
      </c>
      <c r="E16" s="278" t="s">
        <v>1</v>
      </c>
      <c r="F16" s="279">
        <v>140.69999999999999</v>
      </c>
      <c r="G16" s="37"/>
      <c r="H16" s="43"/>
    </row>
    <row r="17" s="2" customFormat="1" ht="16.8" customHeight="1">
      <c r="A17" s="37"/>
      <c r="B17" s="43"/>
      <c r="C17" s="280" t="s">
        <v>107</v>
      </c>
      <c r="D17" s="280" t="s">
        <v>326</v>
      </c>
      <c r="E17" s="16" t="s">
        <v>1</v>
      </c>
      <c r="F17" s="281">
        <v>140.69999999999999</v>
      </c>
      <c r="G17" s="37"/>
      <c r="H17" s="43"/>
    </row>
    <row r="18" s="2" customFormat="1" ht="16.8" customHeight="1">
      <c r="A18" s="37"/>
      <c r="B18" s="43"/>
      <c r="C18" s="282" t="s">
        <v>641</v>
      </c>
      <c r="D18" s="37"/>
      <c r="E18" s="37"/>
      <c r="F18" s="37"/>
      <c r="G18" s="37"/>
      <c r="H18" s="43"/>
    </row>
    <row r="19" s="2" customFormat="1" ht="16.8" customHeight="1">
      <c r="A19" s="37"/>
      <c r="B19" s="43"/>
      <c r="C19" s="280" t="s">
        <v>321</v>
      </c>
      <c r="D19" s="280" t="s">
        <v>322</v>
      </c>
      <c r="E19" s="16" t="s">
        <v>169</v>
      </c>
      <c r="F19" s="281">
        <v>140.69999999999999</v>
      </c>
      <c r="G19" s="37"/>
      <c r="H19" s="43"/>
    </row>
    <row r="20" s="2" customFormat="1" ht="16.8" customHeight="1">
      <c r="A20" s="37"/>
      <c r="B20" s="43"/>
      <c r="C20" s="280" t="s">
        <v>212</v>
      </c>
      <c r="D20" s="280" t="s">
        <v>213</v>
      </c>
      <c r="E20" s="16" t="s">
        <v>214</v>
      </c>
      <c r="F20" s="281">
        <v>14.07</v>
      </c>
      <c r="G20" s="37"/>
      <c r="H20" s="43"/>
    </row>
    <row r="21" s="2" customFormat="1" ht="16.8" customHeight="1">
      <c r="A21" s="37"/>
      <c r="B21" s="43"/>
      <c r="C21" s="280" t="s">
        <v>328</v>
      </c>
      <c r="D21" s="280" t="s">
        <v>329</v>
      </c>
      <c r="E21" s="16" t="s">
        <v>169</v>
      </c>
      <c r="F21" s="281">
        <v>140.69999999999999</v>
      </c>
      <c r="G21" s="37"/>
      <c r="H21" s="43"/>
    </row>
    <row r="22" s="2" customFormat="1" ht="16.8" customHeight="1">
      <c r="A22" s="37"/>
      <c r="B22" s="43"/>
      <c r="C22" s="280" t="s">
        <v>339</v>
      </c>
      <c r="D22" s="280" t="s">
        <v>340</v>
      </c>
      <c r="E22" s="16" t="s">
        <v>169</v>
      </c>
      <c r="F22" s="281">
        <v>140.69999999999999</v>
      </c>
      <c r="G22" s="37"/>
      <c r="H22" s="43"/>
    </row>
    <row r="23" s="2" customFormat="1" ht="16.8" customHeight="1">
      <c r="A23" s="37"/>
      <c r="B23" s="43"/>
      <c r="C23" s="280" t="s">
        <v>360</v>
      </c>
      <c r="D23" s="280" t="s">
        <v>361</v>
      </c>
      <c r="E23" s="16" t="s">
        <v>169</v>
      </c>
      <c r="F23" s="281">
        <v>140.69999999999999</v>
      </c>
      <c r="G23" s="37"/>
      <c r="H23" s="43"/>
    </row>
    <row r="24" s="2" customFormat="1" ht="16.8" customHeight="1">
      <c r="A24" s="37"/>
      <c r="B24" s="43"/>
      <c r="C24" s="280" t="s">
        <v>334</v>
      </c>
      <c r="D24" s="280" t="s">
        <v>335</v>
      </c>
      <c r="E24" s="16" t="s">
        <v>277</v>
      </c>
      <c r="F24" s="281">
        <v>23.919</v>
      </c>
      <c r="G24" s="37"/>
      <c r="H24" s="43"/>
    </row>
    <row r="25" s="2" customFormat="1" ht="16.8" customHeight="1">
      <c r="A25" s="37"/>
      <c r="B25" s="43"/>
      <c r="C25" s="276" t="s">
        <v>111</v>
      </c>
      <c r="D25" s="277" t="s">
        <v>1</v>
      </c>
      <c r="E25" s="278" t="s">
        <v>1</v>
      </c>
      <c r="F25" s="279">
        <v>20.789999999999999</v>
      </c>
      <c r="G25" s="37"/>
      <c r="H25" s="43"/>
    </row>
    <row r="26" s="2" customFormat="1" ht="16.8" customHeight="1">
      <c r="A26" s="37"/>
      <c r="B26" s="43"/>
      <c r="C26" s="280" t="s">
        <v>1</v>
      </c>
      <c r="D26" s="280" t="s">
        <v>288</v>
      </c>
      <c r="E26" s="16" t="s">
        <v>1</v>
      </c>
      <c r="F26" s="281">
        <v>18.600000000000001</v>
      </c>
      <c r="G26" s="37"/>
      <c r="H26" s="43"/>
    </row>
    <row r="27" s="2" customFormat="1" ht="16.8" customHeight="1">
      <c r="A27" s="37"/>
      <c r="B27" s="43"/>
      <c r="C27" s="280" t="s">
        <v>1</v>
      </c>
      <c r="D27" s="280" t="s">
        <v>289</v>
      </c>
      <c r="E27" s="16" t="s">
        <v>1</v>
      </c>
      <c r="F27" s="281">
        <v>2.1899999999999999</v>
      </c>
      <c r="G27" s="37"/>
      <c r="H27" s="43"/>
    </row>
    <row r="28" s="2" customFormat="1" ht="16.8" customHeight="1">
      <c r="A28" s="37"/>
      <c r="B28" s="43"/>
      <c r="C28" s="280" t="s">
        <v>111</v>
      </c>
      <c r="D28" s="280" t="s">
        <v>227</v>
      </c>
      <c r="E28" s="16" t="s">
        <v>1</v>
      </c>
      <c r="F28" s="281">
        <v>20.789999999999999</v>
      </c>
      <c r="G28" s="37"/>
      <c r="H28" s="43"/>
    </row>
    <row r="29" s="2" customFormat="1" ht="16.8" customHeight="1">
      <c r="A29" s="37"/>
      <c r="B29" s="43"/>
      <c r="C29" s="282" t="s">
        <v>641</v>
      </c>
      <c r="D29" s="37"/>
      <c r="E29" s="37"/>
      <c r="F29" s="37"/>
      <c r="G29" s="37"/>
      <c r="H29" s="43"/>
    </row>
    <row r="30" s="2" customFormat="1" ht="16.8" customHeight="1">
      <c r="A30" s="37"/>
      <c r="B30" s="43"/>
      <c r="C30" s="280" t="s">
        <v>283</v>
      </c>
      <c r="D30" s="280" t="s">
        <v>284</v>
      </c>
      <c r="E30" s="16" t="s">
        <v>214</v>
      </c>
      <c r="F30" s="281">
        <v>20.789999999999999</v>
      </c>
      <c r="G30" s="37"/>
      <c r="H30" s="43"/>
    </row>
    <row r="31" s="2" customFormat="1" ht="16.8" customHeight="1">
      <c r="A31" s="37"/>
      <c r="B31" s="43"/>
      <c r="C31" s="280" t="s">
        <v>243</v>
      </c>
      <c r="D31" s="280" t="s">
        <v>244</v>
      </c>
      <c r="E31" s="16" t="s">
        <v>214</v>
      </c>
      <c r="F31" s="281">
        <v>41.579999999999998</v>
      </c>
      <c r="G31" s="37"/>
      <c r="H31" s="43"/>
    </row>
    <row r="32" s="2" customFormat="1" ht="16.8" customHeight="1">
      <c r="A32" s="37"/>
      <c r="B32" s="43"/>
      <c r="C32" s="280" t="s">
        <v>255</v>
      </c>
      <c r="D32" s="280" t="s">
        <v>256</v>
      </c>
      <c r="E32" s="16" t="s">
        <v>214</v>
      </c>
      <c r="F32" s="281">
        <v>167.62000000000001</v>
      </c>
      <c r="G32" s="37"/>
      <c r="H32" s="43"/>
    </row>
    <row r="33" s="2" customFormat="1" ht="16.8" customHeight="1">
      <c r="A33" s="37"/>
      <c r="B33" s="43"/>
      <c r="C33" s="280" t="s">
        <v>269</v>
      </c>
      <c r="D33" s="280" t="s">
        <v>270</v>
      </c>
      <c r="E33" s="16" t="s">
        <v>214</v>
      </c>
      <c r="F33" s="281">
        <v>20.789999999999999</v>
      </c>
      <c r="G33" s="37"/>
      <c r="H33" s="43"/>
    </row>
    <row r="34" s="2" customFormat="1" ht="16.8" customHeight="1">
      <c r="A34" s="37"/>
      <c r="B34" s="43"/>
      <c r="C34" s="280" t="s">
        <v>291</v>
      </c>
      <c r="D34" s="280" t="s">
        <v>292</v>
      </c>
      <c r="E34" s="16" t="s">
        <v>214</v>
      </c>
      <c r="F34" s="281">
        <v>20.789999999999999</v>
      </c>
      <c r="G34" s="37"/>
      <c r="H34" s="43"/>
    </row>
    <row r="35" s="2" customFormat="1" ht="16.8" customHeight="1">
      <c r="A35" s="37"/>
      <c r="B35" s="43"/>
      <c r="C35" s="276" t="s">
        <v>91</v>
      </c>
      <c r="D35" s="277" t="s">
        <v>1</v>
      </c>
      <c r="E35" s="278" t="s">
        <v>1</v>
      </c>
      <c r="F35" s="279">
        <v>148.80000000000001</v>
      </c>
      <c r="G35" s="37"/>
      <c r="H35" s="43"/>
    </row>
    <row r="36" s="2" customFormat="1" ht="16.8" customHeight="1">
      <c r="A36" s="37"/>
      <c r="B36" s="43"/>
      <c r="C36" s="280" t="s">
        <v>91</v>
      </c>
      <c r="D36" s="280" t="s">
        <v>497</v>
      </c>
      <c r="E36" s="16" t="s">
        <v>1</v>
      </c>
      <c r="F36" s="281">
        <v>148.80000000000001</v>
      </c>
      <c r="G36" s="37"/>
      <c r="H36" s="43"/>
    </row>
    <row r="37" s="2" customFormat="1" ht="16.8" customHeight="1">
      <c r="A37" s="37"/>
      <c r="B37" s="43"/>
      <c r="C37" s="282" t="s">
        <v>641</v>
      </c>
      <c r="D37" s="37"/>
      <c r="E37" s="37"/>
      <c r="F37" s="37"/>
      <c r="G37" s="37"/>
      <c r="H37" s="43"/>
    </row>
    <row r="38" s="2" customFormat="1" ht="16.8" customHeight="1">
      <c r="A38" s="37"/>
      <c r="B38" s="43"/>
      <c r="C38" s="280" t="s">
        <v>492</v>
      </c>
      <c r="D38" s="280" t="s">
        <v>493</v>
      </c>
      <c r="E38" s="16" t="s">
        <v>200</v>
      </c>
      <c r="F38" s="281">
        <v>148.80000000000001</v>
      </c>
      <c r="G38" s="37"/>
      <c r="H38" s="43"/>
    </row>
    <row r="39" s="2" customFormat="1" ht="16.8" customHeight="1">
      <c r="A39" s="37"/>
      <c r="B39" s="43"/>
      <c r="C39" s="280" t="s">
        <v>236</v>
      </c>
      <c r="D39" s="280" t="s">
        <v>237</v>
      </c>
      <c r="E39" s="16" t="s">
        <v>214</v>
      </c>
      <c r="F39" s="281">
        <v>118</v>
      </c>
      <c r="G39" s="37"/>
      <c r="H39" s="43"/>
    </row>
    <row r="40" s="2" customFormat="1" ht="16.8" customHeight="1">
      <c r="A40" s="37"/>
      <c r="B40" s="43"/>
      <c r="C40" s="280" t="s">
        <v>283</v>
      </c>
      <c r="D40" s="280" t="s">
        <v>284</v>
      </c>
      <c r="E40" s="16" t="s">
        <v>214</v>
      </c>
      <c r="F40" s="281">
        <v>20.789999999999999</v>
      </c>
      <c r="G40" s="37"/>
      <c r="H40" s="43"/>
    </row>
    <row r="41" s="2" customFormat="1" ht="16.8" customHeight="1">
      <c r="A41" s="37"/>
      <c r="B41" s="43"/>
      <c r="C41" s="280" t="s">
        <v>351</v>
      </c>
      <c r="D41" s="280" t="s">
        <v>352</v>
      </c>
      <c r="E41" s="16" t="s">
        <v>169</v>
      </c>
      <c r="F41" s="281">
        <v>408</v>
      </c>
      <c r="G41" s="37"/>
      <c r="H41" s="43"/>
    </row>
    <row r="42" s="2" customFormat="1" ht="16.8" customHeight="1">
      <c r="A42" s="37"/>
      <c r="B42" s="43"/>
      <c r="C42" s="280" t="s">
        <v>396</v>
      </c>
      <c r="D42" s="280" t="s">
        <v>397</v>
      </c>
      <c r="E42" s="16" t="s">
        <v>169</v>
      </c>
      <c r="F42" s="281">
        <v>74.400000000000006</v>
      </c>
      <c r="G42" s="37"/>
      <c r="H42" s="43"/>
    </row>
    <row r="43" s="2" customFormat="1" ht="16.8" customHeight="1">
      <c r="A43" s="37"/>
      <c r="B43" s="43"/>
      <c r="C43" s="276" t="s">
        <v>95</v>
      </c>
      <c r="D43" s="277" t="s">
        <v>1</v>
      </c>
      <c r="E43" s="278" t="s">
        <v>1</v>
      </c>
      <c r="F43" s="279">
        <v>9.0899999999999999</v>
      </c>
      <c r="G43" s="37"/>
      <c r="H43" s="43"/>
    </row>
    <row r="44" s="2" customFormat="1" ht="16.8" customHeight="1">
      <c r="A44" s="37"/>
      <c r="B44" s="43"/>
      <c r="C44" s="280" t="s">
        <v>95</v>
      </c>
      <c r="D44" s="280" t="s">
        <v>489</v>
      </c>
      <c r="E44" s="16" t="s">
        <v>1</v>
      </c>
      <c r="F44" s="281">
        <v>9.0899999999999999</v>
      </c>
      <c r="G44" s="37"/>
      <c r="H44" s="43"/>
    </row>
    <row r="45" s="2" customFormat="1" ht="16.8" customHeight="1">
      <c r="A45" s="37"/>
      <c r="B45" s="43"/>
      <c r="C45" s="282" t="s">
        <v>641</v>
      </c>
      <c r="D45" s="37"/>
      <c r="E45" s="37"/>
      <c r="F45" s="37"/>
      <c r="G45" s="37"/>
      <c r="H45" s="43"/>
    </row>
    <row r="46" s="2" customFormat="1" ht="16.8" customHeight="1">
      <c r="A46" s="37"/>
      <c r="B46" s="43"/>
      <c r="C46" s="280" t="s">
        <v>484</v>
      </c>
      <c r="D46" s="280" t="s">
        <v>485</v>
      </c>
      <c r="E46" s="16" t="s">
        <v>214</v>
      </c>
      <c r="F46" s="281">
        <v>9.0899999999999999</v>
      </c>
      <c r="G46" s="37"/>
      <c r="H46" s="43"/>
    </row>
    <row r="47" s="2" customFormat="1" ht="16.8" customHeight="1">
      <c r="A47" s="37"/>
      <c r="B47" s="43"/>
      <c r="C47" s="280" t="s">
        <v>297</v>
      </c>
      <c r="D47" s="280" t="s">
        <v>298</v>
      </c>
      <c r="E47" s="16" t="s">
        <v>214</v>
      </c>
      <c r="F47" s="281">
        <v>61.609999999999999</v>
      </c>
      <c r="G47" s="37"/>
      <c r="H47" s="43"/>
    </row>
    <row r="48" s="2" customFormat="1" ht="16.8" customHeight="1">
      <c r="A48" s="37"/>
      <c r="B48" s="43"/>
      <c r="C48" s="276" t="s">
        <v>97</v>
      </c>
      <c r="D48" s="277" t="s">
        <v>1</v>
      </c>
      <c r="E48" s="278" t="s">
        <v>1</v>
      </c>
      <c r="F48" s="279">
        <v>10.1</v>
      </c>
      <c r="G48" s="37"/>
      <c r="H48" s="43"/>
    </row>
    <row r="49" s="2" customFormat="1" ht="16.8" customHeight="1">
      <c r="A49" s="37"/>
      <c r="B49" s="43"/>
      <c r="C49" s="280" t="s">
        <v>97</v>
      </c>
      <c r="D49" s="280" t="s">
        <v>314</v>
      </c>
      <c r="E49" s="16" t="s">
        <v>1</v>
      </c>
      <c r="F49" s="281">
        <v>10.1</v>
      </c>
      <c r="G49" s="37"/>
      <c r="H49" s="43"/>
    </row>
    <row r="50" s="2" customFormat="1" ht="16.8" customHeight="1">
      <c r="A50" s="37"/>
      <c r="B50" s="43"/>
      <c r="C50" s="282" t="s">
        <v>641</v>
      </c>
      <c r="D50" s="37"/>
      <c r="E50" s="37"/>
      <c r="F50" s="37"/>
      <c r="G50" s="37"/>
      <c r="H50" s="43"/>
    </row>
    <row r="51" s="2" customFormat="1" ht="16.8" customHeight="1">
      <c r="A51" s="37"/>
      <c r="B51" s="43"/>
      <c r="C51" s="280" t="s">
        <v>309</v>
      </c>
      <c r="D51" s="280" t="s">
        <v>310</v>
      </c>
      <c r="E51" s="16" t="s">
        <v>214</v>
      </c>
      <c r="F51" s="281">
        <v>10.1</v>
      </c>
      <c r="G51" s="37"/>
      <c r="H51" s="43"/>
    </row>
    <row r="52" s="2" customFormat="1" ht="16.8" customHeight="1">
      <c r="A52" s="37"/>
      <c r="B52" s="43"/>
      <c r="C52" s="280" t="s">
        <v>297</v>
      </c>
      <c r="D52" s="280" t="s">
        <v>298</v>
      </c>
      <c r="E52" s="16" t="s">
        <v>214</v>
      </c>
      <c r="F52" s="281">
        <v>61.609999999999999</v>
      </c>
      <c r="G52" s="37"/>
      <c r="H52" s="43"/>
    </row>
    <row r="53" s="2" customFormat="1" ht="16.8" customHeight="1">
      <c r="A53" s="37"/>
      <c r="B53" s="43"/>
      <c r="C53" s="276" t="s">
        <v>101</v>
      </c>
      <c r="D53" s="277" t="s">
        <v>1</v>
      </c>
      <c r="E53" s="278" t="s">
        <v>1</v>
      </c>
      <c r="F53" s="279">
        <v>70.409999999999997</v>
      </c>
      <c r="G53" s="37"/>
      <c r="H53" s="43"/>
    </row>
    <row r="54" s="2" customFormat="1" ht="16.8" customHeight="1">
      <c r="A54" s="37"/>
      <c r="B54" s="43"/>
      <c r="C54" s="280" t="s">
        <v>1</v>
      </c>
      <c r="D54" s="280" t="s">
        <v>225</v>
      </c>
      <c r="E54" s="16" t="s">
        <v>1</v>
      </c>
      <c r="F54" s="281">
        <v>5.1500000000000004</v>
      </c>
      <c r="G54" s="37"/>
      <c r="H54" s="43"/>
    </row>
    <row r="55" s="2" customFormat="1" ht="16.8" customHeight="1">
      <c r="A55" s="37"/>
      <c r="B55" s="43"/>
      <c r="C55" s="280" t="s">
        <v>1</v>
      </c>
      <c r="D55" s="280" t="s">
        <v>226</v>
      </c>
      <c r="E55" s="16" t="s">
        <v>1</v>
      </c>
      <c r="F55" s="281">
        <v>65.260000000000005</v>
      </c>
      <c r="G55" s="37"/>
      <c r="H55" s="43"/>
    </row>
    <row r="56" s="2" customFormat="1" ht="16.8" customHeight="1">
      <c r="A56" s="37"/>
      <c r="B56" s="43"/>
      <c r="C56" s="280" t="s">
        <v>101</v>
      </c>
      <c r="D56" s="280" t="s">
        <v>227</v>
      </c>
      <c r="E56" s="16" t="s">
        <v>1</v>
      </c>
      <c r="F56" s="281">
        <v>70.409999999999997</v>
      </c>
      <c r="G56" s="37"/>
      <c r="H56" s="43"/>
    </row>
    <row r="57" s="2" customFormat="1" ht="16.8" customHeight="1">
      <c r="A57" s="37"/>
      <c r="B57" s="43"/>
      <c r="C57" s="282" t="s">
        <v>641</v>
      </c>
      <c r="D57" s="37"/>
      <c r="E57" s="37"/>
      <c r="F57" s="37"/>
      <c r="G57" s="37"/>
      <c r="H57" s="43"/>
    </row>
    <row r="58" s="2" customFormat="1" ht="16.8" customHeight="1">
      <c r="A58" s="37"/>
      <c r="B58" s="43"/>
      <c r="C58" s="280" t="s">
        <v>220</v>
      </c>
      <c r="D58" s="280" t="s">
        <v>221</v>
      </c>
      <c r="E58" s="16" t="s">
        <v>214</v>
      </c>
      <c r="F58" s="281">
        <v>70.409999999999997</v>
      </c>
      <c r="G58" s="37"/>
      <c r="H58" s="43"/>
    </row>
    <row r="59" s="2" customFormat="1" ht="16.8" customHeight="1">
      <c r="A59" s="37"/>
      <c r="B59" s="43"/>
      <c r="C59" s="280" t="s">
        <v>255</v>
      </c>
      <c r="D59" s="280" t="s">
        <v>256</v>
      </c>
      <c r="E59" s="16" t="s">
        <v>214</v>
      </c>
      <c r="F59" s="281">
        <v>167.62000000000001</v>
      </c>
      <c r="G59" s="37"/>
      <c r="H59" s="43"/>
    </row>
    <row r="60" s="2" customFormat="1" ht="16.8" customHeight="1">
      <c r="A60" s="37"/>
      <c r="B60" s="43"/>
      <c r="C60" s="276" t="s">
        <v>85</v>
      </c>
      <c r="D60" s="277" t="s">
        <v>1</v>
      </c>
      <c r="E60" s="278" t="s">
        <v>1</v>
      </c>
      <c r="F60" s="279">
        <v>271.18000000000001</v>
      </c>
      <c r="G60" s="37"/>
      <c r="H60" s="43"/>
    </row>
    <row r="61" s="2" customFormat="1" ht="16.8" customHeight="1">
      <c r="A61" s="37"/>
      <c r="B61" s="43"/>
      <c r="C61" s="280" t="s">
        <v>85</v>
      </c>
      <c r="D61" s="280" t="s">
        <v>190</v>
      </c>
      <c r="E61" s="16" t="s">
        <v>1</v>
      </c>
      <c r="F61" s="281">
        <v>271.18000000000001</v>
      </c>
      <c r="G61" s="37"/>
      <c r="H61" s="43"/>
    </row>
    <row r="62" s="2" customFormat="1" ht="16.8" customHeight="1">
      <c r="A62" s="37"/>
      <c r="B62" s="43"/>
      <c r="C62" s="282" t="s">
        <v>641</v>
      </c>
      <c r="D62" s="37"/>
      <c r="E62" s="37"/>
      <c r="F62" s="37"/>
      <c r="G62" s="37"/>
      <c r="H62" s="43"/>
    </row>
    <row r="63" s="2" customFormat="1" ht="16.8" customHeight="1">
      <c r="A63" s="37"/>
      <c r="B63" s="43"/>
      <c r="C63" s="280" t="s">
        <v>185</v>
      </c>
      <c r="D63" s="280" t="s">
        <v>186</v>
      </c>
      <c r="E63" s="16" t="s">
        <v>169</v>
      </c>
      <c r="F63" s="281">
        <v>271.18000000000001</v>
      </c>
      <c r="G63" s="37"/>
      <c r="H63" s="43"/>
    </row>
    <row r="64" s="2" customFormat="1" ht="16.8" customHeight="1">
      <c r="A64" s="37"/>
      <c r="B64" s="43"/>
      <c r="C64" s="280" t="s">
        <v>191</v>
      </c>
      <c r="D64" s="280" t="s">
        <v>192</v>
      </c>
      <c r="E64" s="16" t="s">
        <v>169</v>
      </c>
      <c r="F64" s="281">
        <v>326.30000000000001</v>
      </c>
      <c r="G64" s="37"/>
      <c r="H64" s="43"/>
    </row>
    <row r="65" s="2" customFormat="1" ht="16.8" customHeight="1">
      <c r="A65" s="37"/>
      <c r="B65" s="43"/>
      <c r="C65" s="280" t="s">
        <v>220</v>
      </c>
      <c r="D65" s="280" t="s">
        <v>221</v>
      </c>
      <c r="E65" s="16" t="s">
        <v>214</v>
      </c>
      <c r="F65" s="281">
        <v>70.409999999999997</v>
      </c>
      <c r="G65" s="37"/>
      <c r="H65" s="43"/>
    </row>
    <row r="66" s="2" customFormat="1" ht="16.8" customHeight="1">
      <c r="A66" s="37"/>
      <c r="B66" s="43"/>
      <c r="C66" s="276" t="s">
        <v>88</v>
      </c>
      <c r="D66" s="277" t="s">
        <v>1</v>
      </c>
      <c r="E66" s="278" t="s">
        <v>1</v>
      </c>
      <c r="F66" s="279">
        <v>55.119999999999997</v>
      </c>
      <c r="G66" s="37"/>
      <c r="H66" s="43"/>
    </row>
    <row r="67" s="2" customFormat="1" ht="16.8" customHeight="1">
      <c r="A67" s="37"/>
      <c r="B67" s="43"/>
      <c r="C67" s="280" t="s">
        <v>88</v>
      </c>
      <c r="D67" s="280" t="s">
        <v>183</v>
      </c>
      <c r="E67" s="16" t="s">
        <v>1</v>
      </c>
      <c r="F67" s="281">
        <v>55.119999999999997</v>
      </c>
      <c r="G67" s="37"/>
      <c r="H67" s="43"/>
    </row>
    <row r="68" s="2" customFormat="1" ht="16.8" customHeight="1">
      <c r="A68" s="37"/>
      <c r="B68" s="43"/>
      <c r="C68" s="282" t="s">
        <v>641</v>
      </c>
      <c r="D68" s="37"/>
      <c r="E68" s="37"/>
      <c r="F68" s="37"/>
      <c r="G68" s="37"/>
      <c r="H68" s="43"/>
    </row>
    <row r="69" s="2" customFormat="1" ht="16.8" customHeight="1">
      <c r="A69" s="37"/>
      <c r="B69" s="43"/>
      <c r="C69" s="280" t="s">
        <v>178</v>
      </c>
      <c r="D69" s="280" t="s">
        <v>179</v>
      </c>
      <c r="E69" s="16" t="s">
        <v>169</v>
      </c>
      <c r="F69" s="281">
        <v>55.119999999999997</v>
      </c>
      <c r="G69" s="37"/>
      <c r="H69" s="43"/>
    </row>
    <row r="70" s="2" customFormat="1" ht="16.8" customHeight="1">
      <c r="A70" s="37"/>
      <c r="B70" s="43"/>
      <c r="C70" s="280" t="s">
        <v>191</v>
      </c>
      <c r="D70" s="280" t="s">
        <v>192</v>
      </c>
      <c r="E70" s="16" t="s">
        <v>169</v>
      </c>
      <c r="F70" s="281">
        <v>326.30000000000001</v>
      </c>
      <c r="G70" s="37"/>
      <c r="H70" s="43"/>
    </row>
    <row r="71" s="2" customFormat="1" ht="16.8" customHeight="1">
      <c r="A71" s="37"/>
      <c r="B71" s="43"/>
      <c r="C71" s="280" t="s">
        <v>220</v>
      </c>
      <c r="D71" s="280" t="s">
        <v>221</v>
      </c>
      <c r="E71" s="16" t="s">
        <v>214</v>
      </c>
      <c r="F71" s="281">
        <v>70.409999999999997</v>
      </c>
      <c r="G71" s="37"/>
      <c r="H71" s="43"/>
    </row>
    <row r="72" s="2" customFormat="1" ht="16.8" customHeight="1">
      <c r="A72" s="37"/>
      <c r="B72" s="43"/>
      <c r="C72" s="276" t="s">
        <v>109</v>
      </c>
      <c r="D72" s="277" t="s">
        <v>1</v>
      </c>
      <c r="E72" s="278" t="s">
        <v>1</v>
      </c>
      <c r="F72" s="279">
        <v>14.07</v>
      </c>
      <c r="G72" s="37"/>
      <c r="H72" s="43"/>
    </row>
    <row r="73" s="2" customFormat="1" ht="16.8" customHeight="1">
      <c r="A73" s="37"/>
      <c r="B73" s="43"/>
      <c r="C73" s="280" t="s">
        <v>109</v>
      </c>
      <c r="D73" s="280" t="s">
        <v>218</v>
      </c>
      <c r="E73" s="16" t="s">
        <v>1</v>
      </c>
      <c r="F73" s="281">
        <v>14.07</v>
      </c>
      <c r="G73" s="37"/>
      <c r="H73" s="43"/>
    </row>
    <row r="74" s="2" customFormat="1" ht="16.8" customHeight="1">
      <c r="A74" s="37"/>
      <c r="B74" s="43"/>
      <c r="C74" s="282" t="s">
        <v>641</v>
      </c>
      <c r="D74" s="37"/>
      <c r="E74" s="37"/>
      <c r="F74" s="37"/>
      <c r="G74" s="37"/>
      <c r="H74" s="43"/>
    </row>
    <row r="75" s="2" customFormat="1" ht="16.8" customHeight="1">
      <c r="A75" s="37"/>
      <c r="B75" s="43"/>
      <c r="C75" s="280" t="s">
        <v>212</v>
      </c>
      <c r="D75" s="280" t="s">
        <v>213</v>
      </c>
      <c r="E75" s="16" t="s">
        <v>214</v>
      </c>
      <c r="F75" s="281">
        <v>14.07</v>
      </c>
      <c r="G75" s="37"/>
      <c r="H75" s="43"/>
    </row>
    <row r="76" s="2" customFormat="1" ht="16.8" customHeight="1">
      <c r="A76" s="37"/>
      <c r="B76" s="43"/>
      <c r="C76" s="280" t="s">
        <v>249</v>
      </c>
      <c r="D76" s="280" t="s">
        <v>250</v>
      </c>
      <c r="E76" s="16" t="s">
        <v>214</v>
      </c>
      <c r="F76" s="281">
        <v>14.07</v>
      </c>
      <c r="G76" s="37"/>
      <c r="H76" s="43"/>
    </row>
    <row r="77" s="2" customFormat="1" ht="16.8" customHeight="1">
      <c r="A77" s="37"/>
      <c r="B77" s="43"/>
      <c r="C77" s="276" t="s">
        <v>119</v>
      </c>
      <c r="D77" s="277" t="s">
        <v>1</v>
      </c>
      <c r="E77" s="278" t="s">
        <v>1</v>
      </c>
      <c r="F77" s="279">
        <v>408</v>
      </c>
      <c r="G77" s="37"/>
      <c r="H77" s="43"/>
    </row>
    <row r="78" s="2" customFormat="1" ht="16.8" customHeight="1">
      <c r="A78" s="37"/>
      <c r="B78" s="43"/>
      <c r="C78" s="280" t="s">
        <v>1</v>
      </c>
      <c r="D78" s="280" t="s">
        <v>356</v>
      </c>
      <c r="E78" s="16" t="s">
        <v>1</v>
      </c>
      <c r="F78" s="281">
        <v>74.400000000000006</v>
      </c>
      <c r="G78" s="37"/>
      <c r="H78" s="43"/>
    </row>
    <row r="79" s="2" customFormat="1" ht="16.8" customHeight="1">
      <c r="A79" s="37"/>
      <c r="B79" s="43"/>
      <c r="C79" s="280" t="s">
        <v>117</v>
      </c>
      <c r="D79" s="280" t="s">
        <v>357</v>
      </c>
      <c r="E79" s="16" t="s">
        <v>1</v>
      </c>
      <c r="F79" s="281">
        <v>329.60000000000002</v>
      </c>
      <c r="G79" s="37"/>
      <c r="H79" s="43"/>
    </row>
    <row r="80" s="2" customFormat="1" ht="16.8" customHeight="1">
      <c r="A80" s="37"/>
      <c r="B80" s="43"/>
      <c r="C80" s="280" t="s">
        <v>115</v>
      </c>
      <c r="D80" s="280" t="s">
        <v>358</v>
      </c>
      <c r="E80" s="16" t="s">
        <v>1</v>
      </c>
      <c r="F80" s="281">
        <v>4</v>
      </c>
      <c r="G80" s="37"/>
      <c r="H80" s="43"/>
    </row>
    <row r="81" s="2" customFormat="1" ht="16.8" customHeight="1">
      <c r="A81" s="37"/>
      <c r="B81" s="43"/>
      <c r="C81" s="280" t="s">
        <v>119</v>
      </c>
      <c r="D81" s="280" t="s">
        <v>227</v>
      </c>
      <c r="E81" s="16" t="s">
        <v>1</v>
      </c>
      <c r="F81" s="281">
        <v>408</v>
      </c>
      <c r="G81" s="37"/>
      <c r="H81" s="43"/>
    </row>
    <row r="82" s="2" customFormat="1" ht="16.8" customHeight="1">
      <c r="A82" s="37"/>
      <c r="B82" s="43"/>
      <c r="C82" s="282" t="s">
        <v>641</v>
      </c>
      <c r="D82" s="37"/>
      <c r="E82" s="37"/>
      <c r="F82" s="37"/>
      <c r="G82" s="37"/>
      <c r="H82" s="43"/>
    </row>
    <row r="83" s="2" customFormat="1" ht="16.8" customHeight="1">
      <c r="A83" s="37"/>
      <c r="B83" s="43"/>
      <c r="C83" s="280" t="s">
        <v>351</v>
      </c>
      <c r="D83" s="280" t="s">
        <v>352</v>
      </c>
      <c r="E83" s="16" t="s">
        <v>169</v>
      </c>
      <c r="F83" s="281">
        <v>408</v>
      </c>
      <c r="G83" s="37"/>
      <c r="H83" s="43"/>
    </row>
    <row r="84" s="2" customFormat="1" ht="16.8" customHeight="1">
      <c r="A84" s="37"/>
      <c r="B84" s="43"/>
      <c r="C84" s="280" t="s">
        <v>385</v>
      </c>
      <c r="D84" s="280" t="s">
        <v>386</v>
      </c>
      <c r="E84" s="16" t="s">
        <v>169</v>
      </c>
      <c r="F84" s="281">
        <v>408</v>
      </c>
      <c r="G84" s="37"/>
      <c r="H84" s="43"/>
    </row>
    <row r="85" s="2" customFormat="1" ht="16.8" customHeight="1">
      <c r="A85" s="37"/>
      <c r="B85" s="43"/>
      <c r="C85" s="280" t="s">
        <v>391</v>
      </c>
      <c r="D85" s="280" t="s">
        <v>392</v>
      </c>
      <c r="E85" s="16" t="s">
        <v>277</v>
      </c>
      <c r="F85" s="281">
        <v>4.3330000000000002</v>
      </c>
      <c r="G85" s="37"/>
      <c r="H85" s="43"/>
    </row>
    <row r="86" s="2" customFormat="1" ht="16.8" customHeight="1">
      <c r="A86" s="37"/>
      <c r="B86" s="43"/>
      <c r="C86" s="276" t="s">
        <v>93</v>
      </c>
      <c r="D86" s="277" t="s">
        <v>1</v>
      </c>
      <c r="E86" s="278" t="s">
        <v>1</v>
      </c>
      <c r="F86" s="279">
        <v>80.799999999999997</v>
      </c>
      <c r="G86" s="37"/>
      <c r="H86" s="43"/>
    </row>
    <row r="87" s="2" customFormat="1" ht="16.8" customHeight="1">
      <c r="A87" s="37"/>
      <c r="B87" s="43"/>
      <c r="C87" s="280" t="s">
        <v>93</v>
      </c>
      <c r="D87" s="280" t="s">
        <v>234</v>
      </c>
      <c r="E87" s="16" t="s">
        <v>1</v>
      </c>
      <c r="F87" s="281">
        <v>80.799999999999997</v>
      </c>
      <c r="G87" s="37"/>
      <c r="H87" s="43"/>
    </row>
    <row r="88" s="2" customFormat="1" ht="16.8" customHeight="1">
      <c r="A88" s="37"/>
      <c r="B88" s="43"/>
      <c r="C88" s="282" t="s">
        <v>641</v>
      </c>
      <c r="D88" s="37"/>
      <c r="E88" s="37"/>
      <c r="F88" s="37"/>
      <c r="G88" s="37"/>
      <c r="H88" s="43"/>
    </row>
    <row r="89" s="2" customFormat="1" ht="16.8" customHeight="1">
      <c r="A89" s="37"/>
      <c r="B89" s="43"/>
      <c r="C89" s="280" t="s">
        <v>229</v>
      </c>
      <c r="D89" s="280" t="s">
        <v>230</v>
      </c>
      <c r="E89" s="16" t="s">
        <v>214</v>
      </c>
      <c r="F89" s="281">
        <v>80.799999999999997</v>
      </c>
      <c r="G89" s="37"/>
      <c r="H89" s="43"/>
    </row>
    <row r="90" s="2" customFormat="1" ht="16.8" customHeight="1">
      <c r="A90" s="37"/>
      <c r="B90" s="43"/>
      <c r="C90" s="280" t="s">
        <v>236</v>
      </c>
      <c r="D90" s="280" t="s">
        <v>237</v>
      </c>
      <c r="E90" s="16" t="s">
        <v>214</v>
      </c>
      <c r="F90" s="281">
        <v>118</v>
      </c>
      <c r="G90" s="37"/>
      <c r="H90" s="43"/>
    </row>
    <row r="91" s="2" customFormat="1" ht="16.8" customHeight="1">
      <c r="A91" s="37"/>
      <c r="B91" s="43"/>
      <c r="C91" s="280" t="s">
        <v>297</v>
      </c>
      <c r="D91" s="280" t="s">
        <v>298</v>
      </c>
      <c r="E91" s="16" t="s">
        <v>214</v>
      </c>
      <c r="F91" s="281">
        <v>61.609999999999999</v>
      </c>
      <c r="G91" s="37"/>
      <c r="H91" s="43"/>
    </row>
    <row r="92" s="2" customFormat="1" ht="16.8" customHeight="1">
      <c r="A92" s="37"/>
      <c r="B92" s="43"/>
      <c r="C92" s="276" t="s">
        <v>105</v>
      </c>
      <c r="D92" s="277" t="s">
        <v>1</v>
      </c>
      <c r="E92" s="278" t="s">
        <v>1</v>
      </c>
      <c r="F92" s="279">
        <v>37.200000000000003</v>
      </c>
      <c r="G92" s="37"/>
      <c r="H92" s="43"/>
    </row>
    <row r="93" s="2" customFormat="1" ht="16.8" customHeight="1">
      <c r="A93" s="37"/>
      <c r="B93" s="43"/>
      <c r="C93" s="280" t="s">
        <v>105</v>
      </c>
      <c r="D93" s="280" t="s">
        <v>241</v>
      </c>
      <c r="E93" s="16" t="s">
        <v>1</v>
      </c>
      <c r="F93" s="281">
        <v>37.200000000000003</v>
      </c>
      <c r="G93" s="37"/>
      <c r="H93" s="43"/>
    </row>
    <row r="94" s="2" customFormat="1" ht="16.8" customHeight="1">
      <c r="A94" s="37"/>
      <c r="B94" s="43"/>
      <c r="C94" s="276" t="s">
        <v>103</v>
      </c>
      <c r="D94" s="277" t="s">
        <v>1</v>
      </c>
      <c r="E94" s="278" t="s">
        <v>1</v>
      </c>
      <c r="F94" s="279">
        <v>118</v>
      </c>
      <c r="G94" s="37"/>
      <c r="H94" s="43"/>
    </row>
    <row r="95" s="2" customFormat="1" ht="16.8" customHeight="1">
      <c r="A95" s="37"/>
      <c r="B95" s="43"/>
      <c r="C95" s="280" t="s">
        <v>105</v>
      </c>
      <c r="D95" s="280" t="s">
        <v>241</v>
      </c>
      <c r="E95" s="16" t="s">
        <v>1</v>
      </c>
      <c r="F95" s="281">
        <v>37.200000000000003</v>
      </c>
      <c r="G95" s="37"/>
      <c r="H95" s="43"/>
    </row>
    <row r="96" s="2" customFormat="1" ht="16.8" customHeight="1">
      <c r="A96" s="37"/>
      <c r="B96" s="43"/>
      <c r="C96" s="280" t="s">
        <v>1</v>
      </c>
      <c r="D96" s="280" t="s">
        <v>93</v>
      </c>
      <c r="E96" s="16" t="s">
        <v>1</v>
      </c>
      <c r="F96" s="281">
        <v>80.799999999999997</v>
      </c>
      <c r="G96" s="37"/>
      <c r="H96" s="43"/>
    </row>
    <row r="97" s="2" customFormat="1" ht="16.8" customHeight="1">
      <c r="A97" s="37"/>
      <c r="B97" s="43"/>
      <c r="C97" s="280" t="s">
        <v>103</v>
      </c>
      <c r="D97" s="280" t="s">
        <v>227</v>
      </c>
      <c r="E97" s="16" t="s">
        <v>1</v>
      </c>
      <c r="F97" s="281">
        <v>118</v>
      </c>
      <c r="G97" s="37"/>
      <c r="H97" s="43"/>
    </row>
    <row r="98" s="2" customFormat="1" ht="16.8" customHeight="1">
      <c r="A98" s="37"/>
      <c r="B98" s="43"/>
      <c r="C98" s="282" t="s">
        <v>641</v>
      </c>
      <c r="D98" s="37"/>
      <c r="E98" s="37"/>
      <c r="F98" s="37"/>
      <c r="G98" s="37"/>
      <c r="H98" s="43"/>
    </row>
    <row r="99" s="2" customFormat="1" ht="16.8" customHeight="1">
      <c r="A99" s="37"/>
      <c r="B99" s="43"/>
      <c r="C99" s="280" t="s">
        <v>236</v>
      </c>
      <c r="D99" s="280" t="s">
        <v>237</v>
      </c>
      <c r="E99" s="16" t="s">
        <v>214</v>
      </c>
      <c r="F99" s="281">
        <v>118</v>
      </c>
      <c r="G99" s="37"/>
      <c r="H99" s="43"/>
    </row>
    <row r="100" s="2" customFormat="1" ht="16.8" customHeight="1">
      <c r="A100" s="37"/>
      <c r="B100" s="43"/>
      <c r="C100" s="280" t="s">
        <v>255</v>
      </c>
      <c r="D100" s="280" t="s">
        <v>256</v>
      </c>
      <c r="E100" s="16" t="s">
        <v>214</v>
      </c>
      <c r="F100" s="281">
        <v>167.62000000000001</v>
      </c>
      <c r="G100" s="37"/>
      <c r="H100" s="43"/>
    </row>
    <row r="101" s="2" customFormat="1" ht="16.8" customHeight="1">
      <c r="A101" s="37"/>
      <c r="B101" s="43"/>
      <c r="C101" s="276" t="s">
        <v>99</v>
      </c>
      <c r="D101" s="277" t="s">
        <v>1</v>
      </c>
      <c r="E101" s="278" t="s">
        <v>1</v>
      </c>
      <c r="F101" s="279">
        <v>61.609999999999999</v>
      </c>
      <c r="G101" s="37"/>
      <c r="H101" s="43"/>
    </row>
    <row r="102" s="2" customFormat="1" ht="16.8" customHeight="1">
      <c r="A102" s="37"/>
      <c r="B102" s="43"/>
      <c r="C102" s="280" t="s">
        <v>99</v>
      </c>
      <c r="D102" s="280" t="s">
        <v>302</v>
      </c>
      <c r="E102" s="16" t="s">
        <v>1</v>
      </c>
      <c r="F102" s="281">
        <v>61.609999999999999</v>
      </c>
      <c r="G102" s="37"/>
      <c r="H102" s="43"/>
    </row>
    <row r="103" s="2" customFormat="1" ht="16.8" customHeight="1">
      <c r="A103" s="37"/>
      <c r="B103" s="43"/>
      <c r="C103" s="282" t="s">
        <v>641</v>
      </c>
      <c r="D103" s="37"/>
      <c r="E103" s="37"/>
      <c r="F103" s="37"/>
      <c r="G103" s="37"/>
      <c r="H103" s="43"/>
    </row>
    <row r="104" s="2" customFormat="1" ht="16.8" customHeight="1">
      <c r="A104" s="37"/>
      <c r="B104" s="43"/>
      <c r="C104" s="280" t="s">
        <v>297</v>
      </c>
      <c r="D104" s="280" t="s">
        <v>298</v>
      </c>
      <c r="E104" s="16" t="s">
        <v>214</v>
      </c>
      <c r="F104" s="281">
        <v>61.609999999999999</v>
      </c>
      <c r="G104" s="37"/>
      <c r="H104" s="43"/>
    </row>
    <row r="105" s="2" customFormat="1" ht="16.8" customHeight="1">
      <c r="A105" s="37"/>
      <c r="B105" s="43"/>
      <c r="C105" s="280" t="s">
        <v>305</v>
      </c>
      <c r="D105" s="280" t="s">
        <v>306</v>
      </c>
      <c r="E105" s="16" t="s">
        <v>277</v>
      </c>
      <c r="F105" s="281">
        <v>123.22</v>
      </c>
      <c r="G105" s="37"/>
      <c r="H105" s="43"/>
    </row>
    <row r="106" s="2" customFormat="1" ht="16.8" customHeight="1">
      <c r="A106" s="37"/>
      <c r="B106" s="43"/>
      <c r="C106" s="276" t="s">
        <v>123</v>
      </c>
      <c r="D106" s="277" t="s">
        <v>1</v>
      </c>
      <c r="E106" s="278" t="s">
        <v>1</v>
      </c>
      <c r="F106" s="279">
        <v>6.7999999999999998</v>
      </c>
      <c r="G106" s="37"/>
      <c r="H106" s="43"/>
    </row>
    <row r="107" s="2" customFormat="1" ht="16.8" customHeight="1">
      <c r="A107" s="37"/>
      <c r="B107" s="43"/>
      <c r="C107" s="280" t="s">
        <v>123</v>
      </c>
      <c r="D107" s="280" t="s">
        <v>124</v>
      </c>
      <c r="E107" s="16" t="s">
        <v>1</v>
      </c>
      <c r="F107" s="281">
        <v>6.7999999999999998</v>
      </c>
      <c r="G107" s="37"/>
      <c r="H107" s="43"/>
    </row>
    <row r="108" s="2" customFormat="1" ht="16.8" customHeight="1">
      <c r="A108" s="37"/>
      <c r="B108" s="43"/>
      <c r="C108" s="282" t="s">
        <v>641</v>
      </c>
      <c r="D108" s="37"/>
      <c r="E108" s="37"/>
      <c r="F108" s="37"/>
      <c r="G108" s="37"/>
      <c r="H108" s="43"/>
    </row>
    <row r="109" s="2" customFormat="1" ht="16.8" customHeight="1">
      <c r="A109" s="37"/>
      <c r="B109" s="43"/>
      <c r="C109" s="280" t="s">
        <v>415</v>
      </c>
      <c r="D109" s="280" t="s">
        <v>416</v>
      </c>
      <c r="E109" s="16" t="s">
        <v>169</v>
      </c>
      <c r="F109" s="281">
        <v>34.5</v>
      </c>
      <c r="G109" s="37"/>
      <c r="H109" s="43"/>
    </row>
    <row r="110" s="2" customFormat="1" ht="16.8" customHeight="1">
      <c r="A110" s="37"/>
      <c r="B110" s="43"/>
      <c r="C110" s="280" t="s">
        <v>422</v>
      </c>
      <c r="D110" s="280" t="s">
        <v>423</v>
      </c>
      <c r="E110" s="16" t="s">
        <v>169</v>
      </c>
      <c r="F110" s="281">
        <v>7.0039999999999996</v>
      </c>
      <c r="G110" s="37"/>
      <c r="H110" s="43"/>
    </row>
    <row r="111" s="2" customFormat="1" ht="16.8" customHeight="1">
      <c r="A111" s="37"/>
      <c r="B111" s="43"/>
      <c r="C111" s="276" t="s">
        <v>127</v>
      </c>
      <c r="D111" s="277" t="s">
        <v>1</v>
      </c>
      <c r="E111" s="278" t="s">
        <v>1</v>
      </c>
      <c r="F111" s="279">
        <v>34.5</v>
      </c>
      <c r="G111" s="37"/>
      <c r="H111" s="43"/>
    </row>
    <row r="112" s="2" customFormat="1" ht="16.8" customHeight="1">
      <c r="A112" s="37"/>
      <c r="B112" s="43"/>
      <c r="C112" s="280" t="s">
        <v>125</v>
      </c>
      <c r="D112" s="280" t="s">
        <v>420</v>
      </c>
      <c r="E112" s="16" t="s">
        <v>1</v>
      </c>
      <c r="F112" s="281">
        <v>27.699999999999999</v>
      </c>
      <c r="G112" s="37"/>
      <c r="H112" s="43"/>
    </row>
    <row r="113" s="2" customFormat="1" ht="16.8" customHeight="1">
      <c r="A113" s="37"/>
      <c r="B113" s="43"/>
      <c r="C113" s="280" t="s">
        <v>123</v>
      </c>
      <c r="D113" s="280" t="s">
        <v>124</v>
      </c>
      <c r="E113" s="16" t="s">
        <v>1</v>
      </c>
      <c r="F113" s="281">
        <v>6.7999999999999998</v>
      </c>
      <c r="G113" s="37"/>
      <c r="H113" s="43"/>
    </row>
    <row r="114" s="2" customFormat="1" ht="16.8" customHeight="1">
      <c r="A114" s="37"/>
      <c r="B114" s="43"/>
      <c r="C114" s="280" t="s">
        <v>127</v>
      </c>
      <c r="D114" s="280" t="s">
        <v>227</v>
      </c>
      <c r="E114" s="16" t="s">
        <v>1</v>
      </c>
      <c r="F114" s="281">
        <v>34.5</v>
      </c>
      <c r="G114" s="37"/>
      <c r="H114" s="43"/>
    </row>
    <row r="115" s="2" customFormat="1" ht="16.8" customHeight="1">
      <c r="A115" s="37"/>
      <c r="B115" s="43"/>
      <c r="C115" s="282" t="s">
        <v>641</v>
      </c>
      <c r="D115" s="37"/>
      <c r="E115" s="37"/>
      <c r="F115" s="37"/>
      <c r="G115" s="37"/>
      <c r="H115" s="43"/>
    </row>
    <row r="116" s="2" customFormat="1" ht="16.8" customHeight="1">
      <c r="A116" s="37"/>
      <c r="B116" s="43"/>
      <c r="C116" s="280" t="s">
        <v>415</v>
      </c>
      <c r="D116" s="280" t="s">
        <v>416</v>
      </c>
      <c r="E116" s="16" t="s">
        <v>169</v>
      </c>
      <c r="F116" s="281">
        <v>34.5</v>
      </c>
      <c r="G116" s="37"/>
      <c r="H116" s="43"/>
    </row>
    <row r="117" s="2" customFormat="1" ht="16.8" customHeight="1">
      <c r="A117" s="37"/>
      <c r="B117" s="43"/>
      <c r="C117" s="280" t="s">
        <v>438</v>
      </c>
      <c r="D117" s="280" t="s">
        <v>439</v>
      </c>
      <c r="E117" s="16" t="s">
        <v>169</v>
      </c>
      <c r="F117" s="281">
        <v>34.5</v>
      </c>
      <c r="G117" s="37"/>
      <c r="H117" s="43"/>
    </row>
    <row r="118" s="2" customFormat="1" ht="16.8" customHeight="1">
      <c r="A118" s="37"/>
      <c r="B118" s="43"/>
      <c r="C118" s="276" t="s">
        <v>125</v>
      </c>
      <c r="D118" s="277" t="s">
        <v>1</v>
      </c>
      <c r="E118" s="278" t="s">
        <v>1</v>
      </c>
      <c r="F118" s="279">
        <v>27.699999999999999</v>
      </c>
      <c r="G118" s="37"/>
      <c r="H118" s="43"/>
    </row>
    <row r="119" s="2" customFormat="1" ht="16.8" customHeight="1">
      <c r="A119" s="37"/>
      <c r="B119" s="43"/>
      <c r="C119" s="280" t="s">
        <v>125</v>
      </c>
      <c r="D119" s="280" t="s">
        <v>420</v>
      </c>
      <c r="E119" s="16" t="s">
        <v>1</v>
      </c>
      <c r="F119" s="281">
        <v>27.699999999999999</v>
      </c>
      <c r="G119" s="37"/>
      <c r="H119" s="43"/>
    </row>
    <row r="120" s="2" customFormat="1" ht="16.8" customHeight="1">
      <c r="A120" s="37"/>
      <c r="B120" s="43"/>
      <c r="C120" s="282" t="s">
        <v>641</v>
      </c>
      <c r="D120" s="37"/>
      <c r="E120" s="37"/>
      <c r="F120" s="37"/>
      <c r="G120" s="37"/>
      <c r="H120" s="43"/>
    </row>
    <row r="121" s="2" customFormat="1" ht="16.8" customHeight="1">
      <c r="A121" s="37"/>
      <c r="B121" s="43"/>
      <c r="C121" s="280" t="s">
        <v>415</v>
      </c>
      <c r="D121" s="280" t="s">
        <v>416</v>
      </c>
      <c r="E121" s="16" t="s">
        <v>169</v>
      </c>
      <c r="F121" s="281">
        <v>34.5</v>
      </c>
      <c r="G121" s="37"/>
      <c r="H121" s="43"/>
    </row>
    <row r="122" s="2" customFormat="1" ht="16.8" customHeight="1">
      <c r="A122" s="37"/>
      <c r="B122" s="43"/>
      <c r="C122" s="280" t="s">
        <v>433</v>
      </c>
      <c r="D122" s="280" t="s">
        <v>434</v>
      </c>
      <c r="E122" s="16" t="s">
        <v>169</v>
      </c>
      <c r="F122" s="281">
        <v>18.082999999999998</v>
      </c>
      <c r="G122" s="37"/>
      <c r="H122" s="43"/>
    </row>
    <row r="123" s="2" customFormat="1" ht="16.8" customHeight="1">
      <c r="A123" s="37"/>
      <c r="B123" s="43"/>
      <c r="C123" s="280" t="s">
        <v>427</v>
      </c>
      <c r="D123" s="280" t="s">
        <v>428</v>
      </c>
      <c r="E123" s="16" t="s">
        <v>169</v>
      </c>
      <c r="F123" s="281">
        <v>10.271000000000001</v>
      </c>
      <c r="G123" s="37"/>
      <c r="H123" s="43"/>
    </row>
    <row r="124" s="2" customFormat="1" ht="16.8" customHeight="1">
      <c r="A124" s="37"/>
      <c r="B124" s="43"/>
      <c r="C124" s="276" t="s">
        <v>115</v>
      </c>
      <c r="D124" s="277" t="s">
        <v>1</v>
      </c>
      <c r="E124" s="278" t="s">
        <v>1</v>
      </c>
      <c r="F124" s="279">
        <v>4</v>
      </c>
      <c r="G124" s="37"/>
      <c r="H124" s="43"/>
    </row>
    <row r="125" s="2" customFormat="1" ht="16.8" customHeight="1">
      <c r="A125" s="37"/>
      <c r="B125" s="43"/>
      <c r="C125" s="280" t="s">
        <v>115</v>
      </c>
      <c r="D125" s="280" t="s">
        <v>358</v>
      </c>
      <c r="E125" s="16" t="s">
        <v>1</v>
      </c>
      <c r="F125" s="281">
        <v>4</v>
      </c>
      <c r="G125" s="37"/>
      <c r="H125" s="43"/>
    </row>
    <row r="126" s="2" customFormat="1" ht="16.8" customHeight="1">
      <c r="A126" s="37"/>
      <c r="B126" s="43"/>
      <c r="C126" s="282" t="s">
        <v>641</v>
      </c>
      <c r="D126" s="37"/>
      <c r="E126" s="37"/>
      <c r="F126" s="37"/>
      <c r="G126" s="37"/>
      <c r="H126" s="43"/>
    </row>
    <row r="127" s="2" customFormat="1" ht="16.8" customHeight="1">
      <c r="A127" s="37"/>
      <c r="B127" s="43"/>
      <c r="C127" s="280" t="s">
        <v>351</v>
      </c>
      <c r="D127" s="280" t="s">
        <v>352</v>
      </c>
      <c r="E127" s="16" t="s">
        <v>169</v>
      </c>
      <c r="F127" s="281">
        <v>408</v>
      </c>
      <c r="G127" s="37"/>
      <c r="H127" s="43"/>
    </row>
    <row r="128" s="2" customFormat="1" ht="16.8" customHeight="1">
      <c r="A128" s="37"/>
      <c r="B128" s="43"/>
      <c r="C128" s="280" t="s">
        <v>402</v>
      </c>
      <c r="D128" s="280" t="s">
        <v>403</v>
      </c>
      <c r="E128" s="16" t="s">
        <v>169</v>
      </c>
      <c r="F128" s="281">
        <v>333.60000000000002</v>
      </c>
      <c r="G128" s="37"/>
      <c r="H128" s="43"/>
    </row>
    <row r="129" s="2" customFormat="1" ht="16.8" customHeight="1">
      <c r="A129" s="37"/>
      <c r="B129" s="43"/>
      <c r="C129" s="280" t="s">
        <v>409</v>
      </c>
      <c r="D129" s="280" t="s">
        <v>410</v>
      </c>
      <c r="E129" s="16" t="s">
        <v>169</v>
      </c>
      <c r="F129" s="281">
        <v>333.60000000000002</v>
      </c>
      <c r="G129" s="37"/>
      <c r="H129" s="43"/>
    </row>
    <row r="130" s="2" customFormat="1" ht="16.8" customHeight="1">
      <c r="A130" s="37"/>
      <c r="B130" s="43"/>
      <c r="C130" s="280" t="s">
        <v>444</v>
      </c>
      <c r="D130" s="280" t="s">
        <v>445</v>
      </c>
      <c r="E130" s="16" t="s">
        <v>169</v>
      </c>
      <c r="F130" s="281">
        <v>333.60000000000002</v>
      </c>
      <c r="G130" s="37"/>
      <c r="H130" s="43"/>
    </row>
    <row r="131" s="2" customFormat="1" ht="16.8" customHeight="1">
      <c r="A131" s="37"/>
      <c r="B131" s="43"/>
      <c r="C131" s="280" t="s">
        <v>466</v>
      </c>
      <c r="D131" s="280" t="s">
        <v>467</v>
      </c>
      <c r="E131" s="16" t="s">
        <v>169</v>
      </c>
      <c r="F131" s="281">
        <v>333.60000000000002</v>
      </c>
      <c r="G131" s="37"/>
      <c r="H131" s="43"/>
    </row>
    <row r="132" s="2" customFormat="1" ht="16.8" customHeight="1">
      <c r="A132" s="37"/>
      <c r="B132" s="43"/>
      <c r="C132" s="280" t="s">
        <v>450</v>
      </c>
      <c r="D132" s="280" t="s">
        <v>451</v>
      </c>
      <c r="E132" s="16" t="s">
        <v>169</v>
      </c>
      <c r="F132" s="281">
        <v>4.0800000000000001</v>
      </c>
      <c r="G132" s="37"/>
      <c r="H132" s="43"/>
    </row>
    <row r="133" s="2" customFormat="1" ht="16.8" customHeight="1">
      <c r="A133" s="37"/>
      <c r="B133" s="43"/>
      <c r="C133" s="276" t="s">
        <v>117</v>
      </c>
      <c r="D133" s="277" t="s">
        <v>1</v>
      </c>
      <c r="E133" s="278" t="s">
        <v>1</v>
      </c>
      <c r="F133" s="279">
        <v>329.60000000000002</v>
      </c>
      <c r="G133" s="37"/>
      <c r="H133" s="43"/>
    </row>
    <row r="134" s="2" customFormat="1" ht="16.8" customHeight="1">
      <c r="A134" s="37"/>
      <c r="B134" s="43"/>
      <c r="C134" s="280" t="s">
        <v>117</v>
      </c>
      <c r="D134" s="280" t="s">
        <v>357</v>
      </c>
      <c r="E134" s="16" t="s">
        <v>1</v>
      </c>
      <c r="F134" s="281">
        <v>329.60000000000002</v>
      </c>
      <c r="G134" s="37"/>
      <c r="H134" s="43"/>
    </row>
    <row r="135" s="2" customFormat="1" ht="16.8" customHeight="1">
      <c r="A135" s="37"/>
      <c r="B135" s="43"/>
      <c r="C135" s="282" t="s">
        <v>641</v>
      </c>
      <c r="D135" s="37"/>
      <c r="E135" s="37"/>
      <c r="F135" s="37"/>
      <c r="G135" s="37"/>
      <c r="H135" s="43"/>
    </row>
    <row r="136" s="2" customFormat="1" ht="16.8" customHeight="1">
      <c r="A136" s="37"/>
      <c r="B136" s="43"/>
      <c r="C136" s="280" t="s">
        <v>351</v>
      </c>
      <c r="D136" s="280" t="s">
        <v>352</v>
      </c>
      <c r="E136" s="16" t="s">
        <v>169</v>
      </c>
      <c r="F136" s="281">
        <v>408</v>
      </c>
      <c r="G136" s="37"/>
      <c r="H136" s="43"/>
    </row>
    <row r="137" s="2" customFormat="1" ht="16.8" customHeight="1">
      <c r="A137" s="37"/>
      <c r="B137" s="43"/>
      <c r="C137" s="280" t="s">
        <v>402</v>
      </c>
      <c r="D137" s="280" t="s">
        <v>403</v>
      </c>
      <c r="E137" s="16" t="s">
        <v>169</v>
      </c>
      <c r="F137" s="281">
        <v>333.60000000000002</v>
      </c>
      <c r="G137" s="37"/>
      <c r="H137" s="43"/>
    </row>
    <row r="138" s="2" customFormat="1" ht="16.8" customHeight="1">
      <c r="A138" s="37"/>
      <c r="B138" s="43"/>
      <c r="C138" s="280" t="s">
        <v>409</v>
      </c>
      <c r="D138" s="280" t="s">
        <v>410</v>
      </c>
      <c r="E138" s="16" t="s">
        <v>169</v>
      </c>
      <c r="F138" s="281">
        <v>333.60000000000002</v>
      </c>
      <c r="G138" s="37"/>
      <c r="H138" s="43"/>
    </row>
    <row r="139" s="2" customFormat="1" ht="16.8" customHeight="1">
      <c r="A139" s="37"/>
      <c r="B139" s="43"/>
      <c r="C139" s="280" t="s">
        <v>444</v>
      </c>
      <c r="D139" s="280" t="s">
        <v>445</v>
      </c>
      <c r="E139" s="16" t="s">
        <v>169</v>
      </c>
      <c r="F139" s="281">
        <v>333.60000000000002</v>
      </c>
      <c r="G139" s="37"/>
      <c r="H139" s="43"/>
    </row>
    <row r="140" s="2" customFormat="1" ht="16.8" customHeight="1">
      <c r="A140" s="37"/>
      <c r="B140" s="43"/>
      <c r="C140" s="280" t="s">
        <v>466</v>
      </c>
      <c r="D140" s="280" t="s">
        <v>467</v>
      </c>
      <c r="E140" s="16" t="s">
        <v>169</v>
      </c>
      <c r="F140" s="281">
        <v>333.60000000000002</v>
      </c>
      <c r="G140" s="37"/>
      <c r="H140" s="43"/>
    </row>
    <row r="141" s="2" customFormat="1" ht="16.8" customHeight="1">
      <c r="A141" s="37"/>
      <c r="B141" s="43"/>
      <c r="C141" s="280" t="s">
        <v>455</v>
      </c>
      <c r="D141" s="280" t="s">
        <v>456</v>
      </c>
      <c r="E141" s="16" t="s">
        <v>169</v>
      </c>
      <c r="F141" s="281">
        <v>121.029</v>
      </c>
      <c r="G141" s="37"/>
      <c r="H141" s="43"/>
    </row>
    <row r="142" s="2" customFormat="1" ht="16.8" customHeight="1">
      <c r="A142" s="37"/>
      <c r="B142" s="43"/>
      <c r="C142" s="280" t="s">
        <v>461</v>
      </c>
      <c r="D142" s="280" t="s">
        <v>462</v>
      </c>
      <c r="E142" s="16" t="s">
        <v>169</v>
      </c>
      <c r="F142" s="281">
        <v>215.16300000000001</v>
      </c>
      <c r="G142" s="37"/>
      <c r="H142" s="43"/>
    </row>
    <row r="143" s="2" customFormat="1" ht="16.8" customHeight="1">
      <c r="A143" s="37"/>
      <c r="B143" s="43"/>
      <c r="C143" s="276" t="s">
        <v>113</v>
      </c>
      <c r="D143" s="277" t="s">
        <v>1</v>
      </c>
      <c r="E143" s="278" t="s">
        <v>1</v>
      </c>
      <c r="F143" s="279">
        <v>167.62000000000001</v>
      </c>
      <c r="G143" s="37"/>
      <c r="H143" s="43"/>
    </row>
    <row r="144" s="2" customFormat="1" ht="16.8" customHeight="1">
      <c r="A144" s="37"/>
      <c r="B144" s="43"/>
      <c r="C144" s="280" t="s">
        <v>113</v>
      </c>
      <c r="D144" s="280" t="s">
        <v>260</v>
      </c>
      <c r="E144" s="16" t="s">
        <v>1</v>
      </c>
      <c r="F144" s="281">
        <v>167.62000000000001</v>
      </c>
      <c r="G144" s="37"/>
      <c r="H144" s="43"/>
    </row>
    <row r="145" s="2" customFormat="1" ht="16.8" customHeight="1">
      <c r="A145" s="37"/>
      <c r="B145" s="43"/>
      <c r="C145" s="282" t="s">
        <v>641</v>
      </c>
      <c r="D145" s="37"/>
      <c r="E145" s="37"/>
      <c r="F145" s="37"/>
      <c r="G145" s="37"/>
      <c r="H145" s="43"/>
    </row>
    <row r="146" s="2" customFormat="1" ht="16.8" customHeight="1">
      <c r="A146" s="37"/>
      <c r="B146" s="43"/>
      <c r="C146" s="280" t="s">
        <v>255</v>
      </c>
      <c r="D146" s="280" t="s">
        <v>256</v>
      </c>
      <c r="E146" s="16" t="s">
        <v>214</v>
      </c>
      <c r="F146" s="281">
        <v>167.62000000000001</v>
      </c>
      <c r="G146" s="37"/>
      <c r="H146" s="43"/>
    </row>
    <row r="147" s="2" customFormat="1" ht="16.8" customHeight="1">
      <c r="A147" s="37"/>
      <c r="B147" s="43"/>
      <c r="C147" s="280" t="s">
        <v>262</v>
      </c>
      <c r="D147" s="280" t="s">
        <v>263</v>
      </c>
      <c r="E147" s="16" t="s">
        <v>214</v>
      </c>
      <c r="F147" s="281">
        <v>2011.4400000000001</v>
      </c>
      <c r="G147" s="37"/>
      <c r="H147" s="43"/>
    </row>
    <row r="148" s="2" customFormat="1" ht="16.8" customHeight="1">
      <c r="A148" s="37"/>
      <c r="B148" s="43"/>
      <c r="C148" s="280" t="s">
        <v>275</v>
      </c>
      <c r="D148" s="280" t="s">
        <v>276</v>
      </c>
      <c r="E148" s="16" t="s">
        <v>277</v>
      </c>
      <c r="F148" s="281">
        <v>284.95400000000001</v>
      </c>
      <c r="G148" s="37"/>
      <c r="H148" s="43"/>
    </row>
    <row r="149" s="2" customFormat="1" ht="7.44" customHeight="1">
      <c r="A149" s="37"/>
      <c r="B149" s="164"/>
      <c r="C149" s="165"/>
      <c r="D149" s="165"/>
      <c r="E149" s="165"/>
      <c r="F149" s="165"/>
      <c r="G149" s="165"/>
      <c r="H149" s="43"/>
    </row>
    <row r="150" s="2" customFormat="1">
      <c r="A150" s="37"/>
      <c r="B150" s="37"/>
      <c r="C150" s="37"/>
      <c r="D150" s="37"/>
      <c r="E150" s="37"/>
      <c r="F150" s="37"/>
      <c r="G150" s="37"/>
      <c r="H150" s="37"/>
    </row>
  </sheetData>
  <sheetProtection sheet="1" formatColumns="0" formatRows="0" objects="1" scenarios="1" spinCount="100000" saltValue="V2TqyX4C1olx4QQnWI3cOdFvlYwbRJ8cGHS2xOlYLWzwuZRoO9isQVFbadGBYOY1L29QYVdVooKle2U81WVjgg==" hashValue="bdds5zQfXUyzSP/ZNs0mhvztatTwpaUsxxABEYmwwBPi0H8/5sr81MvpQe9tNdMKy9FX11M1apQGVVb346mIN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KUNCIK\jkunc</dc:creator>
  <cp:lastModifiedBy>KUNCIK\jkunc</cp:lastModifiedBy>
  <dcterms:created xsi:type="dcterms:W3CDTF">2024-02-08T10:32:10Z</dcterms:created>
  <dcterms:modified xsi:type="dcterms:W3CDTF">2024-02-08T10:32:14Z</dcterms:modified>
</cp:coreProperties>
</file>